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er\Desktop\申請書\"/>
    </mc:Choice>
  </mc:AlternateContent>
  <bookViews>
    <workbookView xWindow="0" yWindow="0" windowWidth="20490" windowHeight="7005"/>
  </bookViews>
  <sheets>
    <sheet name="助成事業申請書" sheetId="23" r:id="rId1"/>
    <sheet name="導入内訳書、誓約書" sheetId="36" r:id="rId2"/>
    <sheet name="トラック協会使用" sheetId="39" state="hidden" r:id="rId3"/>
    <sheet name="導入一覧表1" sheetId="11" state="hidden" r:id="rId4"/>
    <sheet name="助成事業実績報告書" sheetId="34" r:id="rId5"/>
    <sheet name="決定通知書" sheetId="32" state="hidden" r:id="rId6"/>
    <sheet name="環境対応車一覧" sheetId="15" state="hidden" r:id="rId7"/>
    <sheet name="安全装置対象機器一覧" sheetId="10" state="hidden" r:id="rId8"/>
    <sheet name="ドライブレコーダー対象機器" sheetId="22" state="hidden" r:id="rId9"/>
    <sheet name="EMS対象機器" sheetId="18" state="hidden" r:id="rId10"/>
    <sheet name="アイドリング" sheetId="21" state="hidden" r:id="rId11"/>
  </sheets>
  <definedNames>
    <definedName name="ＣＢＣ_後方">安全装置対象機器一覧!$C$15:$AV$15</definedName>
    <definedName name="CBC_側方">安全装置対象機器一覧!$C$50:$AV$50</definedName>
    <definedName name="CENTLESS_EMS">EMS対象機器!$B$22:$B$24</definedName>
    <definedName name="DR_区分">ドライブレコーダー対象機器!$B$109:$B$113</definedName>
    <definedName name="DR区分">ドライブレコーダー対象機器!$B$109:$B$113</definedName>
    <definedName name="DTEGジャパン_標準">ドライブレコーダー対象機器!$C$46:$N$46</definedName>
    <definedName name="GO_簡易">ドライブレコーダー対象機器!$C$31:$G$31</definedName>
    <definedName name="HS_THERMO_冷房">アイドリング!$C$11:$E$11</definedName>
    <definedName name="INBYTE_簡易">ドライブレコーダー対象機器!$C$6:$F$6</definedName>
    <definedName name="INBYTE_後方">安全装置対象機器一覧!$C$8:$AV$8</definedName>
    <definedName name="INBYTE_側方">安全装置対象機器一覧!$C$44:$AX$44</definedName>
    <definedName name="INBYTE_標準">ドライブレコーダー対象機器!$C$41:$G$41</definedName>
    <definedName name="IT" localSheetId="5">安全装置対象機器一覧!#REF!</definedName>
    <definedName name="ITSグリッド_EMS">EMS対象機器!$B$3:$B$4</definedName>
    <definedName name="ＩＴＳグリッド_簡易">ドライブレコーダー対象機器!$C$2:$H$2</definedName>
    <definedName name="ITSグリッド_連携">ドライブレコーダー対象機器!$C$66:$H$66</definedName>
    <definedName name="JK_TECH_簡易">ドライブレコーダー対象機器!$C$17:$N$17</definedName>
    <definedName name="JK_TECH_標準">ドライブレコーダー対象機器!$C$44:$F$44</definedName>
    <definedName name="MKS_Y01">安全装置対象機器一覧!$C$33:$AV$33</definedName>
    <definedName name="MSネット_簡易">ドライブレコーダー対象機器!$C$12:$H$12</definedName>
    <definedName name="Nauto_Japan_簡易">ドライブレコーダー対象機器!$C$26:$G$26</definedName>
    <definedName name="NautoJapan_後付">安全装置対象機器一覧!$C$76:$AV$76</definedName>
    <definedName name="NH_Technology_簡易">ドライブレコーダー対象機器!$C$9:$H$9</definedName>
    <definedName name="NPシステム開発_EMS">EMS対象機器!$B$12:$B$13</definedName>
    <definedName name="ＮＰシステム開発_一体">ドライブレコーダー対象機器!$C$96:$I$96</definedName>
    <definedName name="ＮＰシステム開発_簡易">ドライブレコーダー対象機器!$C$10:$F$10</definedName>
    <definedName name="ＮＰシステム開発_連携">ドライブレコーダー対象機器!$C$68:$M$68</definedName>
    <definedName name="ORLACO_後方">安全装置対象機器一覧!$C$11:$AV$11</definedName>
    <definedName name="ORLACO_側方">安全装置対象機器一覧!$C$47:$AV$47</definedName>
    <definedName name="_xlnm.Print_Area" localSheetId="1">'導入内訳書、誓約書'!$A$1:$V$77</definedName>
    <definedName name="TCI_後方">安全装置対象機器一覧!$C$24:$AV$24</definedName>
    <definedName name="TCL_簡易">ドライブレコーダー対象機器!$C$23:$G$23</definedName>
    <definedName name="ＵＤトラックス">環境対応車一覧!$B$9:$B$11</definedName>
    <definedName name="UDトラックス_クーラー">アイドリング!$C$16</definedName>
    <definedName name="UDトラックス_後方">安全装置対象機器一覧!$C$35:$AV$35</definedName>
    <definedName name="UDトラックス_側方">安全装置対象機器一覧!$C$63:$AV$63</definedName>
    <definedName name="アース電機_後方">安全装置対象機器一覧!$C$4:$AU$4</definedName>
    <definedName name="アース電機_側方">安全装置対象機器一覧!$C$39:$AV$39</definedName>
    <definedName name="アールアンドピー_後方">安全装置対象機器一覧!$C$3:$AV$3</definedName>
    <definedName name="アールアンドピー_側方">安全装置対象機器一覧!$C$38:$AV$38</definedName>
    <definedName name="アイ・シー・エル_標準">ドライブレコーダー対象機器!$C$38:$G$38</definedName>
    <definedName name="アイ・シー・エル_冷房">アイドリング!$C$7:$F$7</definedName>
    <definedName name="アイ・シー・エル_連携">ドライブレコーダー対象機器!$C$64:$I$64</definedName>
    <definedName name="あきば商会_EMS">EMS対象機器!$B$5</definedName>
    <definedName name="あきば商会_一体">ドライブレコーダー対象機器!$C$94:$G$94</definedName>
    <definedName name="アクシス_連携">ドライブレコーダー対象機器!$C$65:$H$65</definedName>
    <definedName name="アグレクション_後方">安全装置対象機器一覧!$C$5:$AV$5</definedName>
    <definedName name="アグレクション_側方">安全装置対象機器一覧!$C$40:$AV$40</definedName>
    <definedName name="アサヒリサーチ_標準">ドライブレコーダー対象機器!$C$43:$F$43</definedName>
    <definedName name="アポロ技研_EMS">EMS対象機器!$B$6</definedName>
    <definedName name="アルファ・デポ_簡易">ドライブレコーダー対象機器!$C$4:$G$4</definedName>
    <definedName name="アルファ・デポ_後方">安全装置対象機器一覧!$C$6:$AV$6</definedName>
    <definedName name="アルファ・デポ_側方">安全装置対象機器一覧!$C$41:$AV$41</definedName>
    <definedName name="イーテック_簡易">ドライブレコーダー対象機器!$C$5:$N$5</definedName>
    <definedName name="イーテック_後付">安全装置対象機器一覧!$C$82:$AV$82</definedName>
    <definedName name="いすゞA_S_標準">ドライブレコーダー対象機器!$C$38:$N$38</definedName>
    <definedName name="いすゞA_S_連携">ドライブレコーダー対象機器!$C$64:$N$64</definedName>
    <definedName name="いすゞAｱﾝﾄﾞS_冷房">アイドリング!$C$7:$F$7</definedName>
    <definedName name="いすゞ自動車">環境対応車一覧!$B$6:$B$8</definedName>
    <definedName name="いすゞ自動車_EMS">EMS対象機器!$B$7:$B$11</definedName>
    <definedName name="いすゞ自動車_クーラー">アイドリング!$C$14</definedName>
    <definedName name="いすゞ自動車_一体">ドライブレコーダー対象機器!$C$95:$N$95</definedName>
    <definedName name="いすゞ自動車_側方">安全装置対象機器一覧!$C$42:$AV$42</definedName>
    <definedName name="ｲﾝﾀｰﾛｯｸ">安全装置対象機器一覧!$B$72:$B$73</definedName>
    <definedName name="インフォセンス" localSheetId="5">安全装置対象機器一覧!#REF!</definedName>
    <definedName name="ウィンズ・テクノロジー・ジャパン_簡易">ドライブレコーダー対象機器!$C$7:$N$7</definedName>
    <definedName name="ウィンズ・テクノロジー・ジャパン_後方">安全装置対象機器一覧!$C$9:$AV$9</definedName>
    <definedName name="ウィンズ・テクノロジー・ジャパン_側方">安全装置対象機器一覧!$C$45:$AV$45</definedName>
    <definedName name="ウィンズ・テクノロジー・ジャパン_標準">ドライブレコーダー対象機器!$C$42:$F$42</definedName>
    <definedName name="エアヒーター">アイドリング!$B$2:$B$4</definedName>
    <definedName name="エコモット_簡易">ドライブレコーダー対象機器!$C$8:$G$8</definedName>
    <definedName name="エバスペヒャーミクニクライメットコントロールシステムズ_ヒーター">アイドリング!$C$3</definedName>
    <definedName name="エバスペヒャーミクニクライメットコントロールシステムズ_冷房">アイドリング!$C$8:$G$8</definedName>
    <definedName name="エフ・アール・シー_簡易">ドライブレコーダー対象機器!$C$11:$I$11</definedName>
    <definedName name="エフ・アール・シー_後方">安全装置対象機器一覧!$C$10:$AF$10</definedName>
    <definedName name="エフ・アール・シー_側方">安全装置対象機器一覧!$C$47:$AV$47</definedName>
    <definedName name="エムモビリティ_一体">ドライブレコーダー対象機器!$C$97:$I$97</definedName>
    <definedName name="エムモビリティ_簡易">ドライブレコーダー対象機器!$C$13:$H$13</definedName>
    <definedName name="エムモビリティ_連携">ドライブレコーダー対象機器!$C$69:$M$69</definedName>
    <definedName name="カーメイト_簡易">ドライブレコーダー対象機器!$C$14:$H$14</definedName>
    <definedName name="キャストレード_後方">安全装置対象機器一覧!$C$12:$AV$12</definedName>
    <definedName name="クラリオン_EMS">EMS対象機器!$B$17</definedName>
    <definedName name="クラリオン_後方">安全装置対象機器一覧!$C$13:$AV$13</definedName>
    <definedName name="クラリオン_側方">安全装置対象機器一覧!$C$48:$AV$48</definedName>
    <definedName name="クラリオンセールスアンドマーケティング_一体">ドライブレコーダー対象機器!$C$98:$N$98</definedName>
    <definedName name="クラリオンライフサイクルソリューションズ_簡易">ドライブレコーダー対象機器!$C$15:$N$15</definedName>
    <definedName name="クロコアートファクトリー_ヒーター">アイドリング!$C$4</definedName>
    <definedName name="コア" localSheetId="5">安全装置対象機器一覧!#REF!</definedName>
    <definedName name="コシダテック_後方">安全装置対象機器一覧!$C$14:$AV$14</definedName>
    <definedName name="コシダテック_側方">安全装置対象機器一覧!$C$49:$AV$49</definedName>
    <definedName name="コムテック_簡易">ドライブレコーダー対象機器!$C$16:$L$16</definedName>
    <definedName name="サンコーテクノ" localSheetId="5">安全装置対象機器一覧!#REF!</definedName>
    <definedName name="ジェットイノウエ_簡易">ドライブレコーダー対象機器!$C$18:$N$18</definedName>
    <definedName name="ジェットイノウエ_後方">安全装置対象機器一覧!$C$17:$AS$17</definedName>
    <definedName name="ジェットイノウエ_側方">安全装置対象機器一覧!$C$52:$AV$52</definedName>
    <definedName name="システック_EMS">EMS対象機器!$B$21</definedName>
    <definedName name="ジャパン・トゥエンティワン_後付">安全装置対象機器一覧!$C$77:$AV$77</definedName>
    <definedName name="シルバーアイ_簡易">ドライブレコーダー対象機器!$C$19:$N$19</definedName>
    <definedName name="シルバーアイ_後方">安全装置対象機器一覧!$C$16:$AV$16</definedName>
    <definedName name="シルバーアイ_側方">安全装置対象機器一覧!$C$51:$AV$51</definedName>
    <definedName name="シルバーアイ_標準">ドライブレコーダー対象機器!$C$45:$F$45</definedName>
    <definedName name="シンクウェアジャパン_後方">安全装置対象機器一覧!$C$18:$AK$18</definedName>
    <definedName name="シンクウェアジャパン_側方">安全装置対象機器一覧!$C$53:$G$53</definedName>
    <definedName name="スカニアジャパン_後方">安全装置対象機器一覧!$C$19:$AV$19</definedName>
    <definedName name="スカニアジャパン_側方">安全装置対象機器一覧!$C$54:$AV$54</definedName>
    <definedName name="スカニアジャパン_冷房">アイドリング!$C$10</definedName>
    <definedName name="スティーラージャパン_側方">安全装置対象機器一覧!$C$55:$AV$55</definedName>
    <definedName name="スマートバリュー">安全装置対象機器一覧!$C$21:$G$21</definedName>
    <definedName name="スマートバリュー_簡易">ドライブレコーダー対象機器!$C$20:$N$20</definedName>
    <definedName name="セルスター工業_簡易">ドライブレコーダー対象機器!$C$21:$Q$21</definedName>
    <definedName name="ソーアップ_毛布">アイドリング!$C$21</definedName>
    <definedName name="タニタ" localSheetId="5">安全装置対象機器一覧!#REF!</definedName>
    <definedName name="データ・テック_EMS">EMS対象機器!$B$25:$B$27</definedName>
    <definedName name="データ・テック_一体">ドライブレコーダー対象機器!$C$99:$L$99</definedName>
    <definedName name="データ・テック_連携">ドライブレコーダー対象機器!$C$73:$I$73</definedName>
    <definedName name="データトロン_EMS">EMS対象機器!$B$28</definedName>
    <definedName name="テクノホライゾン_ファインフィットデザインカンパニー_連携">ドライブレコーダー対象機器!$C$72:$H$72</definedName>
    <definedName name="テクノホライゾンファインフィットデザインカンパニー_EMS">EMS対象機器!$B$14:$B$15</definedName>
    <definedName name="テクノホライゾンファインフィットデザインカンパニー_標準">ドライブレコーダー対象機器!$C$47:$F$47</definedName>
    <definedName name="デルタツーリング_後付">安全装置対象機器一覧!$C$78:$AV$78</definedName>
    <definedName name="デンソー_EMS">EMS対象機器!$B$29:$B$31</definedName>
    <definedName name="デンソー_クーラー">アイドリング!$C$17</definedName>
    <definedName name="デンソー_一体">ドライブレコーダー対象機器!$C$100:$I$100</definedName>
    <definedName name="デンソー_毛布">アイドリング!$C$23</definedName>
    <definedName name="デンソー_連携">ドライブレコーダー対象機器!$C$74:$I$74</definedName>
    <definedName name="デンソーセールス_連携">ドライブレコーダー対象機器!$C$75:$H$75</definedName>
    <definedName name="デンソーソリューション_後付">安全装置対象機器一覧!$C$79:$AV$79</definedName>
    <definedName name="デンソーソリューション_冷房">アイドリング!$C$12:$E$12</definedName>
    <definedName name="デンソーテン_EMS">EMS対象機器!$B$32:$B$35</definedName>
    <definedName name="デンソーテン_一体">ドライブレコーダー対象機器!$C$101:$I$101</definedName>
    <definedName name="デンソーテン_標準">ドライブレコーダー対象機器!$C$48:$G$48</definedName>
    <definedName name="デンソーテン_連携">ドライブレコーダー対象機器!$C$76:$I$76</definedName>
    <definedName name="ドコマップジャパン_連携">ドライブレコーダー対象機器!$C$78:$N$78</definedName>
    <definedName name="トコムス_簡易">ドライブレコーダー対象機器!$C$24:$G$24</definedName>
    <definedName name="ドコモ・システムズ_連携">ドライブレコーダー対象機器!$C$79:$H$79</definedName>
    <definedName name="トム通信工業_標準">ドライブレコーダー対象機器!$C$50:$F$50</definedName>
    <definedName name="トム通信工業_連携">ドライブレコーダー対象機器!$C$80:$N$80</definedName>
    <definedName name="トヨタ自動車">環境対応車一覧!$B$15</definedName>
    <definedName name="ドライブ・カメラ_連携">ドライブレコーダー対象機器!$C$71:$M$71</definedName>
    <definedName name="ドリームメーカー">安全装置対象機器一覧!$C$26:$AK$26</definedName>
    <definedName name="トワード_EMS">EMS対象機器!$B$36</definedName>
    <definedName name="トワード_簡易">ドライブレコーダー対象機器!$C$25:$G$25</definedName>
    <definedName name="ナブアシスト_EMS">EMS対象機器!$B$37</definedName>
    <definedName name="ネクストリンク">安全装置対象機器一覧!$C$29:$AK$29</definedName>
    <definedName name="ノーティス_簡易">ドライブレコーダー対象機器!$C$28:$G$28</definedName>
    <definedName name="ノーティス_標準">ドライブレコーダー対象機器!$C$52:$F$52</definedName>
    <definedName name="ノーティス_連携">ドライブレコーダー対象機器!$C$82:$H$82</definedName>
    <definedName name="パーマンコーポレーション_後方">安全装置対象機器一覧!$C$30:$AS$30</definedName>
    <definedName name="パーマンコーポレーション_側方">安全装置対象機器一覧!$C$59:$AU$59</definedName>
    <definedName name="パイオニア_標準">ドライブレコーダー対象機器!$C$53:$F$53</definedName>
    <definedName name="パイオニア_連携">ドライブレコーダー対象機器!$C$83:$N$83</definedName>
    <definedName name="パイオニア販売_EMS">EMS対象機器!$B$41:$B$51</definedName>
    <definedName name="ビューテック_簡易">ドライブレコーダー対象機器!$C$29:$G$29</definedName>
    <definedName name="ビューテック_後付">安全装置対象機器一覧!$C$80:$AV$80</definedName>
    <definedName name="ビューテック_標準">ドライブレコーダー対象機器!$C$55:$G$55</definedName>
    <definedName name="ビューテック_連携">ドライブレコーダー対象機器!$C$84:$G$84</definedName>
    <definedName name="フィガロ技研" localSheetId="5">安全装置対象機器一覧!#REF!</definedName>
    <definedName name="プロスタッフ_毛布">アイドリング!$C$24</definedName>
    <definedName name="ベバストサーモアンドコンフォートジャパン_ヒーター">アイドリング!$C$2:$C$2</definedName>
    <definedName name="ベバストサーモアンドコンフォートジャパン_冷房">アイドリング!$C$6:$G$6</definedName>
    <definedName name="ボルボ">環境対応車一覧!$B$16</definedName>
    <definedName name="ホワイトハウス_冷房">アイドリング!$C$9</definedName>
    <definedName name="ミヤマ_EMS">EMS対象機器!$B$65</definedName>
    <definedName name="メルコモビリティーソリューションズ_後方">安全装置対象機器一覧!$C$34:$AY$34</definedName>
    <definedName name="メルコモビリティーソリューションズ_側方">安全装置対象機器一覧!$C$62:$AV$62</definedName>
    <definedName name="メルコモビリティーソリューションズ_標準">ドライブレコーダー対象機器!$C$56:$N$56</definedName>
    <definedName name="メルモ_EMS">EMS対象機器!$B$66</definedName>
    <definedName name="メルモ_連携">ドライブレコーダー対象機器!$C$86:$G$86</definedName>
    <definedName name="モバイルクリエイト_簡易">ドライブレコーダー対象機器!$C$30:$G$30</definedName>
    <definedName name="モバイルリンク_一体">ドライブレコーダー対象機器!$C$105:$H$105</definedName>
    <definedName name="ユピテル_簡易">ドライブレコーダー対象機器!$C$32:$G$32</definedName>
    <definedName name="ユピテル_標準">ドライブレコーダー対象機器!$C$56:$H$56</definedName>
    <definedName name="ヨシオ_毛布">アイドリング!$C$20</definedName>
    <definedName name="リスト" localSheetId="3">環境対応車一覧!$B$20:$B$27</definedName>
    <definedName name="リスト" localSheetId="1">環境対応車一覧!$B$20:$B$27</definedName>
    <definedName name="リスト">環境対応車一覧!$B$20:$B$27</definedName>
    <definedName name="レゾナント・システムズ">安全装置対象機器一覧!$C$36:$AV$36</definedName>
    <definedName name="ワーテックス_EMS">EMS対象機器!$B$73</definedName>
    <definedName name="ワーテックス_簡易">ドライブレコーダー対象機器!$C$33:$O$33</definedName>
    <definedName name="ワーテックス_後方">安全装置対象機器一覧!$C$37:$AV$37</definedName>
    <definedName name="ワーテックス_側方">安全装置対象機器一覧!$C$64:$AV$64</definedName>
    <definedName name="ワーテックス_標準">ドライブレコーダー対象機器!$C$57:$N$57</definedName>
    <definedName name="ワーテックス_毛布">アイドリング!$C$22</definedName>
    <definedName name="ワーテックス_連携">ドライブレコーダー対象機器!$C$88:$H$88</definedName>
    <definedName name="一体型">ドライブレコーダー対象機器!$B$94:$B$106</definedName>
    <definedName name="運行管理連携型">ドライブレコーダー対象機器!$B$64:$B$88</definedName>
    <definedName name="沖電気工業_EMS">EMS対象機器!$B$16</definedName>
    <definedName name="温水式ヒーター">アイドリング!$B$18:$B$19</definedName>
    <definedName name="簡易型">ドライブレコーダー対象機器!$B$2:$B$33</definedName>
    <definedName name="後付安全装置">安全装置対象機器一覧!$B$74:$B$82</definedName>
    <definedName name="後方">安全装置対象機器一覧!$B$3:$B$37</definedName>
    <definedName name="光英システム_EMS">EMS対象機器!$B$18:$B$20</definedName>
    <definedName name="三菱ふそう">環境対応車一覧!$B$12:$B$14</definedName>
    <definedName name="三菱ふそう_クーラー">アイドリング!$C$15</definedName>
    <definedName name="三菱ふそう_トラック・バス_EMS">EMS対象機器!$B$64</definedName>
    <definedName name="三菱ふそう_ヒーター">アイドリング!$C$19</definedName>
    <definedName name="三菱電機_後方">安全装置対象機器一覧!$C$32:$AV$32</definedName>
    <definedName name="三菱電機_側方">安全装置対象機器一覧!$C$61:$AV$61</definedName>
    <definedName name="市光工業_後方">安全装置対象機器一覧!$C$7:$AW$7</definedName>
    <definedName name="市光工業_側方">安全装置対象機器一覧!$C$43:$AT$43</definedName>
    <definedName name="市光工業_標準">ドライブレコーダー対象機器!$C$40:$G$40</definedName>
    <definedName name="市光工業_連携">ドライブレコーダー対象機器!$C$67:$H$67</definedName>
    <definedName name="車載バッテリー式冷房装置">アイドリング!$B$5:$B$12</definedName>
    <definedName name="秋田県貿易">安全装置対象機器一覧!$C$72:$AV$72</definedName>
    <definedName name="青木製作所_簡易">ドライブレコーダー対象機器!$C$3:$F$3</definedName>
    <definedName name="側方">安全装置対象機器一覧!$B$38:$B$64</definedName>
    <definedName name="側方衝突">安全装置対象機器一覧!$B$65:$B$71</definedName>
    <definedName name="太陽工業_冷房">アイドリング!$C$5</definedName>
    <definedName name="辰巳屋興業_簡易">ドライブレコーダー対象機器!$C$22:$N$22</definedName>
    <definedName name="辰巳屋興業_後方">安全装置対象機器一覧!$C$22:$AV$22</definedName>
    <definedName name="辰巳屋興業_側方">安全装置対象機器一覧!$C$56:$AV$56</definedName>
    <definedName name="蓄冷式クーラー">アイドリング!$B$13:$B$17</definedName>
    <definedName name="槌屋ヤック_後方">安全装置対象機器一覧!$C$23:$AQ$23</definedName>
    <definedName name="槌屋ヤック_側方">安全装置対象機器一覧!$C$57:$AV$57</definedName>
    <definedName name="電気式毛布">アイドリング!$B$20:$B$24</definedName>
    <definedName name="東海クラリオン_一体">ドライブレコーダー対象機器!$C$102:$I$102</definedName>
    <definedName name="東海クラリオン_後付">安全装置対象機器一覧!$C$81:$AV$81</definedName>
    <definedName name="東海クラリオン_後方">安全装置対象機器一覧!$C$25:$AV$25</definedName>
    <definedName name="東海クラリオン_側方衝突">安全装置対象機器一覧!$C$65:$AV$65</definedName>
    <definedName name="東海クラリオン_標準">ドライブレコーダー対象機器!$C$49:$K$49</definedName>
    <definedName name="東海クラリオン_連携">ドライブレコーダー対象機器!$C$77:$N$77</definedName>
    <definedName name="東海電子_IT" localSheetId="5">安全装置対象機器一覧!#REF!</definedName>
    <definedName name="東海電子_インター">安全装置対象機器一覧!$C$73:$AV$73</definedName>
    <definedName name="東洋マーク製作所" localSheetId="5">安全装置対象機器一覧!#REF!</definedName>
    <definedName name="日米電子_EMS">EMS対象機器!$B$38:$B$39</definedName>
    <definedName name="日本ヴューテック_簡易">ドライブレコーダー対象機器!$C$27:$H$27</definedName>
    <definedName name="日本ヴューテック_後方">安全装置対象機器一覧!$C$27:$AX$27</definedName>
    <definedName name="日本ヴューテック_側方">安全装置対象機器一覧!$C$58:$AX$58</definedName>
    <definedName name="日本ヴューテック_標準">ドライブレコーダー対象機器!$C$51:$F$51</definedName>
    <definedName name="日本セラミック">安全装置対象機器一覧!$C$28:$AV$28</definedName>
    <definedName name="日本ラッド" localSheetId="5">安全装置対象機器一覧!#REF!</definedName>
    <definedName name="日本鋭明技術_標準">ドライブレコーダー対象機器!$C$54:$E$54</definedName>
    <definedName name="日本低炭素開発_EMS">EMS対象機器!$B$40</definedName>
    <definedName name="日本電気_連携">ドライブレコーダー対象機器!$C$81:$H$81</definedName>
    <definedName name="日野自動車">環境対応車一覧!$B$3:$B$5</definedName>
    <definedName name="日野自動車_EMS">EMS対象機器!$B$52</definedName>
    <definedName name="日野自動車_クーラー">アイドリング!$C$13</definedName>
    <definedName name="日野自動車_ヒーター">アイドリング!$C$18</definedName>
    <definedName name="日野自動車_後付">安全装置対象機器一覧!$C$75:$AV$75</definedName>
    <definedName name="日野自動車_後方">安全装置対象機器一覧!$C$31:$AV$31</definedName>
    <definedName name="日野自動車_側方">安全装置対象機器一覧!$C$60:$AV$60</definedName>
    <definedName name="日立製作所_後付">安全装置対象機器一覧!$C$74:$AV$74</definedName>
    <definedName name="標準型">ドライブレコーダー対象機器!$B$38:$B$58</definedName>
    <definedName name="富士ソフト_EMS">EMS対象機器!$B$53</definedName>
    <definedName name="富士通_EMS">EMS対象機器!$B$49:$B$66</definedName>
    <definedName name="富士通_トランストロン製_EMS">EMS対象機器!$B$61:$B$63</definedName>
    <definedName name="富士通_トランストロン製_一体">ドライブレコーダー対象機器!$C$104:$M$104</definedName>
    <definedName name="富士通_トランストロン製_連携">ドライブレコーダー対象機器!$C$85:$N$85</definedName>
    <definedName name="富士通_一体">ドライブレコーダー対象機器!$C$103:$N$103</definedName>
    <definedName name="堀場製作所_EMS">EMS対象機器!#REF!</definedName>
    <definedName name="堀場製作所_一体">ドライブレコーダー対象機器!#REF!</definedName>
    <definedName name="堀場製作所_連携">ドライブレコーダー対象機器!#REF!</definedName>
    <definedName name="名鉄交通商事">安全装置対象機器一覧!$C$33:$AV$33</definedName>
    <definedName name="矢崎エナジーシステム_EMS">EMS対象機器!$B$67:$B$72</definedName>
    <definedName name="矢崎エナジーシステム_一体">ドライブレコーダー対象機器!$C$106:$J$106</definedName>
    <definedName name="矢崎エナジーシステム_連携">ドライブレコーダー対象機器!$C$87:$N$87</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T26" i="36" l="1"/>
  <c r="T14" i="36"/>
  <c r="S8" i="36"/>
  <c r="M18" i="36"/>
  <c r="M14" i="36"/>
  <c r="K14" i="36"/>
  <c r="L14" i="36"/>
  <c r="G7" i="34" l="1"/>
  <c r="H8" i="36" l="1"/>
  <c r="L8" i="36" s="1"/>
  <c r="U2" i="36"/>
  <c r="K7" i="36" l="1"/>
  <c r="J60" i="36" l="1"/>
  <c r="K60" i="36"/>
  <c r="L60" i="36"/>
  <c r="M60" i="36"/>
  <c r="N60" i="36"/>
  <c r="O60" i="36"/>
  <c r="B15" i="11" l="1"/>
  <c r="B13" i="11"/>
  <c r="B21" i="11"/>
  <c r="B19" i="11"/>
  <c r="E29" i="34"/>
  <c r="F28" i="23"/>
  <c r="J19" i="11"/>
  <c r="F26" i="23"/>
  <c r="E27" i="34" l="1"/>
  <c r="E25" i="34" l="1"/>
  <c r="F24" i="23"/>
  <c r="H14" i="36" l="1"/>
  <c r="H15" i="36"/>
  <c r="H16" i="36"/>
  <c r="H17" i="36"/>
  <c r="H18" i="36"/>
  <c r="H19" i="36"/>
  <c r="H26" i="36"/>
  <c r="H27" i="36"/>
  <c r="H28" i="36"/>
  <c r="H29" i="36"/>
  <c r="H30" i="36"/>
  <c r="H31" i="36"/>
  <c r="H38" i="36"/>
  <c r="H47" i="36"/>
  <c r="I47" i="36" s="1"/>
  <c r="H53" i="36"/>
  <c r="I53" i="36" s="1"/>
  <c r="H60" i="36"/>
  <c r="H62" i="36"/>
  <c r="I62" i="36" s="1"/>
  <c r="H64" i="36"/>
  <c r="I64" i="36" s="1"/>
  <c r="H66" i="36"/>
  <c r="I66" i="36" s="1"/>
  <c r="J14" i="36" l="1"/>
  <c r="O14" i="36" s="1"/>
  <c r="I60" i="36"/>
  <c r="H68" i="36"/>
  <c r="F30" i="23"/>
  <c r="B66" i="36" l="1"/>
  <c r="B64" i="36"/>
  <c r="B62" i="36"/>
  <c r="B60" i="36"/>
  <c r="B53" i="36"/>
  <c r="B47" i="36"/>
  <c r="G30" i="23" l="1"/>
  <c r="E23" i="34" l="1"/>
  <c r="E31" i="34"/>
  <c r="U14" i="36" l="1"/>
  <c r="U26" i="36" s="1"/>
  <c r="B30" i="36"/>
  <c r="B28" i="36"/>
  <c r="B26" i="36"/>
  <c r="J26" i="36"/>
  <c r="K26" i="36" l="1"/>
  <c r="L26" i="36"/>
  <c r="J28" i="36"/>
  <c r="J30" i="36"/>
  <c r="H23" i="11"/>
  <c r="J32" i="36" l="1"/>
  <c r="K30" i="36"/>
  <c r="L30" i="36"/>
  <c r="L28" i="36"/>
  <c r="K28" i="36"/>
  <c r="N30" i="36"/>
  <c r="M30" i="36"/>
  <c r="M28" i="36"/>
  <c r="N28" i="36"/>
  <c r="N26" i="36"/>
  <c r="M26" i="36"/>
  <c r="L32" i="36" l="1"/>
  <c r="F31" i="34" s="1"/>
  <c r="M32" i="36"/>
  <c r="K32" i="36"/>
  <c r="N32" i="36"/>
  <c r="B17" i="11"/>
  <c r="K17" i="11"/>
  <c r="J17" i="11"/>
  <c r="R3" i="39" l="1"/>
  <c r="D1" i="36" l="1"/>
  <c r="O66" i="36"/>
  <c r="O64" i="36"/>
  <c r="O62" i="36"/>
  <c r="N66" i="36"/>
  <c r="N64" i="36"/>
  <c r="N62" i="36"/>
  <c r="M66" i="36"/>
  <c r="M64" i="36"/>
  <c r="L66" i="36"/>
  <c r="L64" i="36"/>
  <c r="L62" i="36"/>
  <c r="K66" i="36"/>
  <c r="K64" i="36"/>
  <c r="K62" i="36"/>
  <c r="J66" i="36"/>
  <c r="J64" i="36"/>
  <c r="J18" i="36"/>
  <c r="J47" i="36"/>
  <c r="AA3" i="39" s="1"/>
  <c r="J53" i="36"/>
  <c r="AD3" i="39" s="1"/>
  <c r="N18" i="36" l="1"/>
  <c r="O18" i="36"/>
  <c r="K18" i="36"/>
  <c r="L18" i="36"/>
  <c r="J16" i="36"/>
  <c r="M16" i="36" s="1"/>
  <c r="N14" i="36" l="1"/>
  <c r="N16" i="36"/>
  <c r="L16" i="36"/>
  <c r="O16" i="36"/>
  <c r="J20" i="36"/>
  <c r="G6" i="34"/>
  <c r="G18" i="23" l="1"/>
  <c r="F19" i="34"/>
  <c r="M20" i="36"/>
  <c r="T30" i="36"/>
  <c r="T28" i="36"/>
  <c r="T66" i="36"/>
  <c r="T64" i="36"/>
  <c r="E21" i="34"/>
  <c r="G41" i="23"/>
  <c r="I60" i="23"/>
  <c r="H61" i="23"/>
  <c r="F70" i="23"/>
  <c r="F25" i="34" l="1"/>
  <c r="G24" i="23"/>
  <c r="T32" i="36"/>
  <c r="F42" i="34"/>
  <c r="AK3" i="39"/>
  <c r="AJ3" i="39"/>
  <c r="Q64" i="36"/>
  <c r="Q66" i="36"/>
  <c r="Q62" i="36"/>
  <c r="M62" i="36"/>
  <c r="Q60" i="36"/>
  <c r="N68" i="36"/>
  <c r="AG3" i="39" s="1"/>
  <c r="AC3" i="39"/>
  <c r="AB3" i="39"/>
  <c r="Z3" i="39"/>
  <c r="Y3" i="39"/>
  <c r="X3" i="39"/>
  <c r="W3" i="39"/>
  <c r="V3" i="39"/>
  <c r="U3" i="39"/>
  <c r="T3" i="39"/>
  <c r="S3" i="39"/>
  <c r="K3" i="39"/>
  <c r="J3" i="39"/>
  <c r="M3" i="39"/>
  <c r="L3" i="39"/>
  <c r="H3" i="39"/>
  <c r="G3" i="39"/>
  <c r="F3" i="39"/>
  <c r="E3" i="39"/>
  <c r="I33" i="23"/>
  <c r="M68" i="36" l="1"/>
  <c r="AF3" i="39" s="1"/>
  <c r="O68" i="36"/>
  <c r="AH3" i="39" s="1"/>
  <c r="L68" i="36"/>
  <c r="AE3" i="39" s="1"/>
  <c r="Q68" i="36"/>
  <c r="AI3" i="39" s="1"/>
  <c r="F17" i="34" l="1"/>
  <c r="G16" i="23"/>
  <c r="F36" i="34"/>
  <c r="G35" i="23"/>
  <c r="I3" i="39"/>
  <c r="T47" i="36" l="1"/>
  <c r="H36" i="34" s="1"/>
  <c r="F38" i="34" l="1"/>
  <c r="G37" i="23"/>
  <c r="T53" i="36"/>
  <c r="H38" i="34" s="1"/>
  <c r="I16" i="23"/>
  <c r="K38" i="36" l="1"/>
  <c r="G8" i="34"/>
  <c r="G33" i="23" l="1"/>
  <c r="F34" i="34"/>
  <c r="G45" i="23" l="1"/>
  <c r="F46" i="34"/>
  <c r="G47" i="23"/>
  <c r="F48" i="34"/>
  <c r="K16" i="36"/>
  <c r="T18" i="36"/>
  <c r="T16" i="36"/>
  <c r="A65" i="23"/>
  <c r="O20" i="36" l="1"/>
  <c r="L20" i="36"/>
  <c r="G22" i="23" s="1"/>
  <c r="K20" i="36"/>
  <c r="G20" i="23" s="1"/>
  <c r="T20" i="36"/>
  <c r="H19" i="34" s="1"/>
  <c r="G43" i="23"/>
  <c r="G39" i="23" s="1"/>
  <c r="F44" i="34"/>
  <c r="F40" i="34" s="1"/>
  <c r="E47" i="23"/>
  <c r="E45" i="23"/>
  <c r="E43" i="23"/>
  <c r="E41" i="23"/>
  <c r="D48" i="34"/>
  <c r="D46" i="34"/>
  <c r="D44" i="34"/>
  <c r="D42" i="34"/>
  <c r="G28" i="23" l="1"/>
  <c r="F29" i="34"/>
  <c r="N20" i="36"/>
  <c r="F23" i="34"/>
  <c r="F21" i="34"/>
  <c r="P3" i="39"/>
  <c r="N3" i="39"/>
  <c r="O3" i="39"/>
  <c r="H17" i="34"/>
  <c r="T60" i="36"/>
  <c r="J62" i="36"/>
  <c r="T62" i="36" s="1"/>
  <c r="J38" i="36"/>
  <c r="T38" i="36" s="1"/>
  <c r="U66" i="36"/>
  <c r="U64" i="36"/>
  <c r="U62" i="36"/>
  <c r="U60" i="36"/>
  <c r="U53" i="36"/>
  <c r="U47" i="36"/>
  <c r="U38" i="36"/>
  <c r="B38" i="36"/>
  <c r="U18" i="36"/>
  <c r="U30" i="36" s="1"/>
  <c r="B18" i="36"/>
  <c r="U16" i="36"/>
  <c r="U28" i="36" s="1"/>
  <c r="B16" i="36"/>
  <c r="B14" i="36"/>
  <c r="G26" i="23" l="1"/>
  <c r="F27" i="34"/>
  <c r="H34" i="34"/>
  <c r="T68" i="36"/>
  <c r="H40" i="34" s="1"/>
  <c r="D15" i="34" l="1"/>
  <c r="I6" i="11"/>
  <c r="B51" i="11" l="1"/>
  <c r="B50" i="11"/>
  <c r="B49" i="11"/>
  <c r="B48" i="11"/>
  <c r="B42" i="11"/>
  <c r="B37" i="11"/>
  <c r="B29" i="11"/>
  <c r="B11" i="11"/>
  <c r="H1" i="32" l="1"/>
  <c r="H65" i="32" l="1"/>
  <c r="I52" i="32" l="1"/>
  <c r="G52" i="32"/>
  <c r="E52" i="32"/>
  <c r="C52" i="32"/>
  <c r="A52" i="32"/>
  <c r="C50" i="32"/>
  <c r="G16" i="32"/>
  <c r="H6" i="32"/>
  <c r="H5" i="32"/>
  <c r="H4" i="32"/>
  <c r="F24" i="32"/>
  <c r="F22" i="32"/>
  <c r="F20" i="32"/>
  <c r="K51" i="11" l="1"/>
  <c r="K50" i="11"/>
  <c r="K49" i="11"/>
  <c r="K48" i="11"/>
  <c r="K42" i="11"/>
  <c r="K37" i="11"/>
  <c r="K29" i="11"/>
  <c r="K21" i="11"/>
  <c r="K13" i="11"/>
  <c r="K11" i="11"/>
  <c r="A60" i="32" l="1"/>
  <c r="J1" i="11" l="1"/>
  <c r="I32" i="11" l="1"/>
  <c r="G27" i="32" l="1"/>
  <c r="I27" i="32"/>
  <c r="G29" i="32"/>
  <c r="G31" i="32"/>
  <c r="J21" i="11" l="1"/>
  <c r="G24" i="32" l="1"/>
  <c r="I16" i="32" l="1"/>
  <c r="E35" i="32" l="1"/>
  <c r="G41" i="32"/>
  <c r="G39" i="32"/>
  <c r="G37" i="32"/>
  <c r="G35" i="32"/>
  <c r="E41" i="32"/>
  <c r="E39" i="32"/>
  <c r="E37" i="32"/>
  <c r="F22" i="23"/>
  <c r="F20" i="23"/>
  <c r="G20" i="32" l="1"/>
  <c r="G22" i="32"/>
  <c r="J42" i="11" l="1"/>
  <c r="I31" i="32" l="1"/>
  <c r="H52" i="11"/>
  <c r="J52" i="11"/>
  <c r="J37" i="11"/>
  <c r="J13" i="11"/>
  <c r="J11" i="11"/>
  <c r="G33" i="32" l="1"/>
  <c r="I29" i="32"/>
  <c r="J23" i="11"/>
  <c r="G18" i="32" l="1"/>
  <c r="I33" i="32"/>
  <c r="I18" i="32" l="1"/>
  <c r="E14" i="32" l="1"/>
  <c r="F64" i="32" s="1"/>
</calcChain>
</file>

<file path=xl/sharedStrings.xml><?xml version="1.0" encoding="utf-8"?>
<sst xmlns="http://schemas.openxmlformats.org/spreadsheetml/2006/main" count="4310" uniqueCount="1138">
  <si>
    <t>番号</t>
    <rPh sb="0" eb="2">
      <t>バンゴウ</t>
    </rPh>
    <phoneticPr fontId="2"/>
  </si>
  <si>
    <t>　　　合　　計</t>
    <rPh sb="3" eb="4">
      <t>ゴウ</t>
    </rPh>
    <rPh sb="6" eb="7">
      <t>ケイ</t>
    </rPh>
    <phoneticPr fontId="2"/>
  </si>
  <si>
    <t>　</t>
    <phoneticPr fontId="2"/>
  </si>
  <si>
    <t>型式</t>
    <rPh sb="0" eb="2">
      <t>カタシキ</t>
    </rPh>
    <phoneticPr fontId="2"/>
  </si>
  <si>
    <t>装置メーカー名</t>
    <rPh sb="0" eb="2">
      <t>ソウチ</t>
    </rPh>
    <rPh sb="6" eb="7">
      <t>ナ</t>
    </rPh>
    <phoneticPr fontId="2"/>
  </si>
  <si>
    <t>BE-RV200-RA</t>
  </si>
  <si>
    <t>BE-RV200-RB</t>
  </si>
  <si>
    <t>BE-RV141-RA</t>
  </si>
  <si>
    <t>BE-RV141-RB</t>
  </si>
  <si>
    <t>BE-RV141AO-RA/RB</t>
    <phoneticPr fontId="2"/>
  </si>
  <si>
    <t>BE-RV141AW-RA/RB</t>
    <phoneticPr fontId="2"/>
  </si>
  <si>
    <t>BE-RV141AT-RA/RB</t>
    <phoneticPr fontId="2"/>
  </si>
  <si>
    <t>BE-RV141AQ-RA/RB</t>
    <phoneticPr fontId="2"/>
  </si>
  <si>
    <t>BE-RV141AOTR-RA/RB</t>
    <phoneticPr fontId="2"/>
  </si>
  <si>
    <t>BE-RV141AWTR-RA/RB</t>
    <phoneticPr fontId="2"/>
  </si>
  <si>
    <t>BE-RV141ATTR-RA/RB</t>
    <phoneticPr fontId="2"/>
  </si>
  <si>
    <t>BE-RV141AQTR-RA/RB</t>
    <phoneticPr fontId="2"/>
  </si>
  <si>
    <t>HIT-711</t>
    <phoneticPr fontId="2"/>
  </si>
  <si>
    <t>HIT-712</t>
  </si>
  <si>
    <t>HIT-714</t>
  </si>
  <si>
    <t>ST-9**</t>
    <phoneticPr fontId="2"/>
  </si>
  <si>
    <t>ST-5**</t>
    <phoneticPr fontId="2"/>
  </si>
  <si>
    <t>STR-1**</t>
    <phoneticPr fontId="2"/>
  </si>
  <si>
    <t>STR-1**FS</t>
    <phoneticPr fontId="2"/>
  </si>
  <si>
    <t>STR-1B0PR</t>
    <phoneticPr fontId="2"/>
  </si>
  <si>
    <t>STR-190GG</t>
    <phoneticPr fontId="2"/>
  </si>
  <si>
    <t>ST-900D</t>
    <phoneticPr fontId="2"/>
  </si>
  <si>
    <t>ST-500D</t>
    <phoneticPr fontId="2"/>
  </si>
  <si>
    <t>STR-100D</t>
    <phoneticPr fontId="2"/>
  </si>
  <si>
    <t>STR-2**T</t>
    <phoneticPr fontId="2"/>
  </si>
  <si>
    <t>STR-2B0PRT</t>
    <phoneticPr fontId="2"/>
  </si>
  <si>
    <t>STR-290GGT</t>
    <phoneticPr fontId="2"/>
  </si>
  <si>
    <t>STR-2A0FST</t>
    <phoneticPr fontId="2"/>
  </si>
  <si>
    <t>STR-200DT</t>
    <phoneticPr fontId="2"/>
  </si>
  <si>
    <t>STR-2**N</t>
    <phoneticPr fontId="2"/>
  </si>
  <si>
    <t>STR-2B0PRN</t>
    <phoneticPr fontId="2"/>
  </si>
  <si>
    <t>STR-290GGN</t>
    <phoneticPr fontId="2"/>
  </si>
  <si>
    <t>STR-2A0FSN</t>
    <phoneticPr fontId="2"/>
  </si>
  <si>
    <t>STR-200DN</t>
    <phoneticPr fontId="2"/>
  </si>
  <si>
    <t>XC-400A</t>
    <phoneticPr fontId="2"/>
  </si>
  <si>
    <t>XC-420A</t>
    <phoneticPr fontId="2"/>
  </si>
  <si>
    <t>KC-450A</t>
    <phoneticPr fontId="2"/>
  </si>
  <si>
    <t>HC-450A</t>
    <phoneticPr fontId="2"/>
  </si>
  <si>
    <t>RV-500CS</t>
    <phoneticPr fontId="2"/>
  </si>
  <si>
    <t>RV-507CS</t>
  </si>
  <si>
    <t>RV-507FB</t>
  </si>
  <si>
    <t>CJ-7600*</t>
    <phoneticPr fontId="2"/>
  </si>
  <si>
    <t>ZMC1-SQH44N-W9</t>
  </si>
  <si>
    <t>ZMC1-SQH44SN-W9</t>
  </si>
  <si>
    <t>ZMC1-SQH44N-ZB</t>
  </si>
  <si>
    <t>ZMC1-SQH44SN-ZB</t>
  </si>
  <si>
    <t>ZMC1-SQH44N</t>
    <phoneticPr fontId="2"/>
  </si>
  <si>
    <t>ZMC1-SQH44SN</t>
    <phoneticPr fontId="2"/>
  </si>
  <si>
    <t>ZMC2-SQH44N-25</t>
    <phoneticPr fontId="2"/>
  </si>
  <si>
    <t>ZMC2-SQH44N-32</t>
    <phoneticPr fontId="2"/>
  </si>
  <si>
    <t>ZMC2-SQH44SN-25</t>
    <phoneticPr fontId="2"/>
  </si>
  <si>
    <t>ZMC2-SQH44SN-32</t>
    <phoneticPr fontId="2"/>
  </si>
  <si>
    <t>ZMC1-RVC27-SQ44N</t>
    <phoneticPr fontId="2"/>
  </si>
  <si>
    <t>XC-M9SA</t>
    <phoneticPr fontId="2"/>
  </si>
  <si>
    <t>XC-M9MA</t>
    <phoneticPr fontId="2"/>
  </si>
  <si>
    <t>XC-M9LA</t>
    <phoneticPr fontId="2"/>
  </si>
  <si>
    <t>XC-M9XA</t>
    <phoneticPr fontId="2"/>
  </si>
  <si>
    <t>XC-M9YA</t>
    <phoneticPr fontId="2"/>
  </si>
  <si>
    <t>XC-M9S</t>
    <phoneticPr fontId="2"/>
  </si>
  <si>
    <t>XC-M9M</t>
    <phoneticPr fontId="2"/>
  </si>
  <si>
    <t>XC-M9L</t>
    <phoneticPr fontId="2"/>
  </si>
  <si>
    <t>XC-M9X</t>
    <phoneticPr fontId="2"/>
  </si>
  <si>
    <t>XC-M9Y</t>
    <phoneticPr fontId="2"/>
  </si>
  <si>
    <t>MT070RCA1</t>
    <phoneticPr fontId="2"/>
  </si>
  <si>
    <t>MT070RCA2</t>
    <phoneticPr fontId="2"/>
  </si>
  <si>
    <t>MT070RCA1-TR01</t>
    <phoneticPr fontId="2"/>
  </si>
  <si>
    <t>MT070RCA2-TR01</t>
    <phoneticPr fontId="2"/>
  </si>
  <si>
    <t>TKV-S20</t>
    <phoneticPr fontId="2"/>
  </si>
  <si>
    <t>TKV-S30</t>
    <phoneticPr fontId="2"/>
  </si>
  <si>
    <t>VA-S50</t>
    <phoneticPr fontId="2"/>
  </si>
  <si>
    <t>VW-S20</t>
    <phoneticPr fontId="2"/>
  </si>
  <si>
    <t>VW-SN20</t>
    <phoneticPr fontId="2"/>
  </si>
  <si>
    <t>VH-S20</t>
    <phoneticPr fontId="2"/>
  </si>
  <si>
    <t>VH-SN20</t>
  </si>
  <si>
    <t>VH-S20/2</t>
    <phoneticPr fontId="2"/>
  </si>
  <si>
    <t>VW-C20W</t>
    <phoneticPr fontId="2"/>
  </si>
  <si>
    <t>VH-C20W</t>
    <phoneticPr fontId="2"/>
  </si>
  <si>
    <t>VH-C30W</t>
    <phoneticPr fontId="2"/>
  </si>
  <si>
    <t>VH-SC20W</t>
    <phoneticPr fontId="2"/>
  </si>
  <si>
    <t>VH-SC30W</t>
    <phoneticPr fontId="2"/>
  </si>
  <si>
    <t>VH-CN20</t>
    <phoneticPr fontId="2"/>
  </si>
  <si>
    <t>VP-C10W-5</t>
    <phoneticPr fontId="2"/>
  </si>
  <si>
    <t>E215-TM00</t>
    <phoneticPr fontId="2"/>
  </si>
  <si>
    <t>E215-TS00</t>
    <phoneticPr fontId="2"/>
  </si>
  <si>
    <t>86110-E0081</t>
    <phoneticPr fontId="2"/>
  </si>
  <si>
    <t>S0858-E1050</t>
    <phoneticPr fontId="2"/>
  </si>
  <si>
    <t>S0858-E1051</t>
    <phoneticPr fontId="2"/>
  </si>
  <si>
    <t>CM-6000</t>
  </si>
  <si>
    <t>CM-7200</t>
  </si>
  <si>
    <t>CM-7200A</t>
  </si>
  <si>
    <t>CM-7210</t>
  </si>
  <si>
    <t>ＣＭ-7220</t>
    <phoneticPr fontId="2"/>
  </si>
  <si>
    <t>ＣＭ-7230</t>
  </si>
  <si>
    <t>CM-6010</t>
  </si>
  <si>
    <t>CM-6020</t>
  </si>
  <si>
    <t>C-4010A</t>
    <phoneticPr fontId="2"/>
  </si>
  <si>
    <t>C-4010</t>
    <phoneticPr fontId="2"/>
  </si>
  <si>
    <t>C-4060A</t>
    <phoneticPr fontId="2"/>
  </si>
  <si>
    <t>C-4060</t>
    <phoneticPr fontId="2"/>
  </si>
  <si>
    <t>C-5000</t>
    <phoneticPr fontId="2"/>
  </si>
  <si>
    <t>MKS-Y01</t>
    <phoneticPr fontId="2"/>
  </si>
  <si>
    <t>－</t>
    <phoneticPr fontId="2"/>
  </si>
  <si>
    <t>CC-1065*</t>
    <phoneticPr fontId="2"/>
  </si>
  <si>
    <t>SV-700CS</t>
    <phoneticPr fontId="2"/>
  </si>
  <si>
    <t>ZMC1-SQH44N-25</t>
    <phoneticPr fontId="2"/>
  </si>
  <si>
    <t>ZMC1-SQH44N-32</t>
    <phoneticPr fontId="2"/>
  </si>
  <si>
    <t>ZMC0-RVC27-SQ44N</t>
    <phoneticPr fontId="2"/>
  </si>
  <si>
    <t>日本セラミック</t>
    <phoneticPr fontId="2"/>
  </si>
  <si>
    <t>名鉄交通商事</t>
    <rPh sb="0" eb="2">
      <t>メイテツ</t>
    </rPh>
    <rPh sb="2" eb="4">
      <t>コウツウ</t>
    </rPh>
    <rPh sb="4" eb="6">
      <t>ショウジ</t>
    </rPh>
    <phoneticPr fontId="2"/>
  </si>
  <si>
    <t>後方</t>
    <rPh sb="0" eb="2">
      <t>コウホウ</t>
    </rPh>
    <phoneticPr fontId="2"/>
  </si>
  <si>
    <t>側方</t>
    <rPh sb="0" eb="2">
      <t>ソクホウ</t>
    </rPh>
    <phoneticPr fontId="2"/>
  </si>
  <si>
    <t>区分</t>
    <rPh sb="0" eb="2">
      <t>クブン</t>
    </rPh>
    <phoneticPr fontId="2"/>
  </si>
  <si>
    <t>秋田県貿易</t>
    <rPh sb="0" eb="2">
      <t>アキタ</t>
    </rPh>
    <rPh sb="2" eb="3">
      <t>ケン</t>
    </rPh>
    <rPh sb="3" eb="5">
      <t>ボウエキ</t>
    </rPh>
    <phoneticPr fontId="2"/>
  </si>
  <si>
    <t>いすゞ自動車</t>
  </si>
  <si>
    <t>VH-S20/P2</t>
    <phoneticPr fontId="2"/>
  </si>
  <si>
    <t>VW-C20W</t>
  </si>
  <si>
    <t>VH-C20W</t>
  </si>
  <si>
    <t>VH-C30W</t>
  </si>
  <si>
    <t>VH-SC20W</t>
  </si>
  <si>
    <t>VH-SC30W</t>
  </si>
  <si>
    <t>VH-CN20</t>
  </si>
  <si>
    <t>VP-C10W-5</t>
  </si>
  <si>
    <t>86790-E0050</t>
    <phoneticPr fontId="2"/>
  </si>
  <si>
    <t>■区分</t>
    <rPh sb="1" eb="3">
      <t>クブン</t>
    </rPh>
    <phoneticPr fontId="2"/>
  </si>
  <si>
    <t>Set Orlaco RLED Monitor with Camera</t>
    <phoneticPr fontId="2"/>
  </si>
  <si>
    <t>アールアンドピー_後方</t>
    <rPh sb="9" eb="11">
      <t>コウホウ</t>
    </rPh>
    <phoneticPr fontId="2"/>
  </si>
  <si>
    <t>アルファ・デポ_後方</t>
    <phoneticPr fontId="2"/>
  </si>
  <si>
    <t>市光工業_後方</t>
    <rPh sb="0" eb="2">
      <t>イチコウ</t>
    </rPh>
    <rPh sb="2" eb="4">
      <t>コウギョウ</t>
    </rPh>
    <phoneticPr fontId="2"/>
  </si>
  <si>
    <t>エフ・アール・シー_後方</t>
    <phoneticPr fontId="2"/>
  </si>
  <si>
    <t>ORLACO_後方</t>
    <phoneticPr fontId="2"/>
  </si>
  <si>
    <t>クラリオン_後方</t>
    <phoneticPr fontId="2"/>
  </si>
  <si>
    <t>ＣＢＣ_後方</t>
    <phoneticPr fontId="2"/>
  </si>
  <si>
    <t>スカニアジャパン_後方</t>
    <phoneticPr fontId="2"/>
  </si>
  <si>
    <t>槌屋ヤック_後方</t>
    <phoneticPr fontId="2"/>
  </si>
  <si>
    <t>日本ヴューテック_後方</t>
    <rPh sb="0" eb="2">
      <t>ニホン</t>
    </rPh>
    <phoneticPr fontId="2"/>
  </si>
  <si>
    <t>日野自動車_後方</t>
    <rPh sb="0" eb="2">
      <t>ヒノ</t>
    </rPh>
    <rPh sb="2" eb="5">
      <t>ジドウシャ</t>
    </rPh>
    <phoneticPr fontId="2"/>
  </si>
  <si>
    <t>三菱電機_後方</t>
    <rPh sb="0" eb="2">
      <t>ミツビシ</t>
    </rPh>
    <rPh sb="2" eb="4">
      <t>デンキ</t>
    </rPh>
    <phoneticPr fontId="2"/>
  </si>
  <si>
    <t>アールアンドピー_側方</t>
    <rPh sb="9" eb="11">
      <t>ソクホウ</t>
    </rPh>
    <phoneticPr fontId="2"/>
  </si>
  <si>
    <t>アルファ・デポ_側方</t>
    <phoneticPr fontId="2"/>
  </si>
  <si>
    <t>市光工業_側方</t>
    <rPh sb="0" eb="2">
      <t>イチコウ</t>
    </rPh>
    <rPh sb="2" eb="4">
      <t>コウギョウ</t>
    </rPh>
    <phoneticPr fontId="2"/>
  </si>
  <si>
    <t>エフ・アール・シー_側方</t>
    <phoneticPr fontId="2"/>
  </si>
  <si>
    <t>ORLACO_側方</t>
    <phoneticPr fontId="2"/>
  </si>
  <si>
    <t>クラリオン_側方</t>
    <phoneticPr fontId="2"/>
  </si>
  <si>
    <t>ＣＢＣ_側方</t>
    <phoneticPr fontId="2"/>
  </si>
  <si>
    <t>スカニアジャパン_側方</t>
    <phoneticPr fontId="2"/>
  </si>
  <si>
    <t>槌屋ヤック_側方</t>
    <phoneticPr fontId="2"/>
  </si>
  <si>
    <t>日本ヴューテック_側方</t>
    <rPh sb="0" eb="2">
      <t>ニホン</t>
    </rPh>
    <phoneticPr fontId="2"/>
  </si>
  <si>
    <t>日野自動車_側方</t>
    <rPh sb="0" eb="2">
      <t>ヒノ</t>
    </rPh>
    <rPh sb="2" eb="5">
      <t>ジドウシャ</t>
    </rPh>
    <phoneticPr fontId="2"/>
  </si>
  <si>
    <t>三菱電機_側方</t>
    <rPh sb="0" eb="2">
      <t>ミツビシ</t>
    </rPh>
    <rPh sb="2" eb="4">
      <t>デンキ</t>
    </rPh>
    <phoneticPr fontId="2"/>
  </si>
  <si>
    <t>東海電子_インター</t>
    <rPh sb="0" eb="2">
      <t>トウカイ</t>
    </rPh>
    <rPh sb="2" eb="4">
      <t>デンシ</t>
    </rPh>
    <phoneticPr fontId="2"/>
  </si>
  <si>
    <t>DM806</t>
  </si>
  <si>
    <t>DS806</t>
  </si>
  <si>
    <t>TM806</t>
  </si>
  <si>
    <t>TS806</t>
  </si>
  <si>
    <t>XC-M1*</t>
  </si>
  <si>
    <t>XC-M1*A</t>
  </si>
  <si>
    <t>XC-M2*</t>
  </si>
  <si>
    <t>XC-M2*A</t>
  </si>
  <si>
    <t>XC-M1</t>
  </si>
  <si>
    <t>XC-M9</t>
  </si>
  <si>
    <t>VH-M20</t>
    <phoneticPr fontId="2"/>
  </si>
  <si>
    <t>パーマンコーポレーション_後方</t>
    <rPh sb="13" eb="15">
      <t>コウホウ</t>
    </rPh>
    <phoneticPr fontId="2"/>
  </si>
  <si>
    <t>パーマンコーポレーション_側方</t>
    <rPh sb="13" eb="14">
      <t>ソク</t>
    </rPh>
    <rPh sb="14" eb="15">
      <t>ホウ</t>
    </rPh>
    <phoneticPr fontId="2"/>
  </si>
  <si>
    <t>アグレクション_側方</t>
    <rPh sb="8" eb="9">
      <t>ソク</t>
    </rPh>
    <rPh sb="9" eb="10">
      <t>ホウ</t>
    </rPh>
    <phoneticPr fontId="2"/>
  </si>
  <si>
    <t>YKC-10A</t>
  </si>
  <si>
    <t>CR32WB</t>
  </si>
  <si>
    <t>アグレクション_後方</t>
    <rPh sb="8" eb="10">
      <t>コウホウ</t>
    </rPh>
    <phoneticPr fontId="2"/>
  </si>
  <si>
    <t>キャストレード_後方</t>
    <rPh sb="8" eb="10">
      <t>コウホウ</t>
    </rPh>
    <phoneticPr fontId="2"/>
  </si>
  <si>
    <t>CT120M-SET01</t>
    <phoneticPr fontId="2"/>
  </si>
  <si>
    <t>CT120M-SET02</t>
  </si>
  <si>
    <t>ZMC1-RVC37-SQH44N</t>
    <phoneticPr fontId="2"/>
  </si>
  <si>
    <t>HIT-C15MT</t>
    <phoneticPr fontId="2"/>
  </si>
  <si>
    <t>HIT-C16</t>
    <phoneticPr fontId="2"/>
  </si>
  <si>
    <t>HIT-C23</t>
    <phoneticPr fontId="2"/>
  </si>
  <si>
    <t>MBZ-120IR</t>
    <phoneticPr fontId="2"/>
  </si>
  <si>
    <t>ZMC0-SQH44N</t>
    <phoneticPr fontId="2"/>
  </si>
  <si>
    <t>ドリームメーカー</t>
    <phoneticPr fontId="2"/>
  </si>
  <si>
    <t>東海クラリオン_後方</t>
    <rPh sb="0" eb="2">
      <t>トウカイ</t>
    </rPh>
    <rPh sb="8" eb="10">
      <t>コウホウ</t>
    </rPh>
    <phoneticPr fontId="2"/>
  </si>
  <si>
    <t>CM6010R</t>
  </si>
  <si>
    <t>CM6020R</t>
  </si>
  <si>
    <t>CM7220R</t>
  </si>
  <si>
    <t>CM7230R</t>
  </si>
  <si>
    <t>CJ-7620J</t>
  </si>
  <si>
    <t>CJ-7620J-A</t>
  </si>
  <si>
    <t>CC-6600B</t>
  </si>
  <si>
    <t>CC-6600B-*</t>
  </si>
  <si>
    <t>CC-6500B</t>
  </si>
  <si>
    <t>CC-6500B-*</t>
  </si>
  <si>
    <t>CC-6100*-*</t>
  </si>
  <si>
    <t>CC-6100*</t>
  </si>
  <si>
    <t>ウィンズ・テクノロジー・ジャパン_後方</t>
    <rPh sb="17" eb="19">
      <t>コウホウ</t>
    </rPh>
    <phoneticPr fontId="2"/>
  </si>
  <si>
    <t>ウィンズ・テクノロジー・ジャパン_側方</t>
    <rPh sb="17" eb="19">
      <t>ソクホウ</t>
    </rPh>
    <phoneticPr fontId="2"/>
  </si>
  <si>
    <t>WTJ-MT</t>
  </si>
  <si>
    <t>WTJ-SS</t>
    <phoneticPr fontId="2"/>
  </si>
  <si>
    <t>WTJ-MT</t>
    <phoneticPr fontId="2"/>
  </si>
  <si>
    <t>SVM360-BT10</t>
    <phoneticPr fontId="2"/>
  </si>
  <si>
    <t>SVM360-BT</t>
  </si>
  <si>
    <t>MT070RDA</t>
    <phoneticPr fontId="2"/>
  </si>
  <si>
    <t>MT070RDA-TR01</t>
    <phoneticPr fontId="2"/>
  </si>
  <si>
    <t>HT-1****</t>
    <phoneticPr fontId="2"/>
  </si>
  <si>
    <t>HX-100A</t>
    <phoneticPr fontId="2"/>
  </si>
  <si>
    <t>コシダテック_後方</t>
    <rPh sb="7" eb="9">
      <t>コウホウ</t>
    </rPh>
    <phoneticPr fontId="2"/>
  </si>
  <si>
    <t>CM-7220</t>
  </si>
  <si>
    <t>CM-7230</t>
  </si>
  <si>
    <t>CM-6010</t>
    <phoneticPr fontId="2"/>
  </si>
  <si>
    <t>CM-6020</t>
    <phoneticPr fontId="2"/>
  </si>
  <si>
    <t>CM-7220</t>
    <phoneticPr fontId="2"/>
  </si>
  <si>
    <t>CM-7230</t>
    <phoneticPr fontId="2"/>
  </si>
  <si>
    <t>C-700</t>
    <phoneticPr fontId="2"/>
  </si>
  <si>
    <t>TSM-100</t>
    <phoneticPr fontId="2"/>
  </si>
  <si>
    <t>コシダテック_側方</t>
    <rPh sb="7" eb="9">
      <t>ソクホウ</t>
    </rPh>
    <phoneticPr fontId="2"/>
  </si>
  <si>
    <t>シンクウェアジャパン_後方</t>
    <rPh sb="11" eb="13">
      <t>コウホウ</t>
    </rPh>
    <phoneticPr fontId="2"/>
  </si>
  <si>
    <t>TWC1-TCV100</t>
    <phoneticPr fontId="2"/>
  </si>
  <si>
    <t>シンクウェアジャパン_側方</t>
    <rPh sb="11" eb="13">
      <t>ソクホウ</t>
    </rPh>
    <phoneticPr fontId="2"/>
  </si>
  <si>
    <t>TW-TCV100</t>
    <phoneticPr fontId="2"/>
  </si>
  <si>
    <t>87810-37150</t>
    <phoneticPr fontId="2"/>
  </si>
  <si>
    <t>MDS-OTS3</t>
    <phoneticPr fontId="2"/>
  </si>
  <si>
    <t>86790-37020</t>
    <phoneticPr fontId="2"/>
  </si>
  <si>
    <t>CM073A-02</t>
    <phoneticPr fontId="2"/>
  </si>
  <si>
    <t>INBYTE_後方</t>
    <rPh sb="7" eb="9">
      <t>コウホウ</t>
    </rPh>
    <phoneticPr fontId="2"/>
  </si>
  <si>
    <t>SVR-7004T</t>
    <phoneticPr fontId="2"/>
  </si>
  <si>
    <t>INBYTE_側方</t>
    <rPh sb="7" eb="9">
      <t>ソクホウ</t>
    </rPh>
    <phoneticPr fontId="2"/>
  </si>
  <si>
    <t>TSM-200</t>
    <phoneticPr fontId="2"/>
  </si>
  <si>
    <t>RV-517FB</t>
  </si>
  <si>
    <t>RV-527FB</t>
  </si>
  <si>
    <t>SRV-700CS</t>
    <phoneticPr fontId="2"/>
  </si>
  <si>
    <t>GX-00*</t>
  </si>
  <si>
    <t>GX-10*AHD</t>
  </si>
  <si>
    <t>ジェットイノウエ_側方</t>
    <rPh sb="9" eb="11">
      <t>ソクホウ</t>
    </rPh>
    <phoneticPr fontId="2"/>
  </si>
  <si>
    <t>ジェットイノウエ_後方</t>
    <rPh sb="9" eb="11">
      <t>コウホウ</t>
    </rPh>
    <phoneticPr fontId="2"/>
  </si>
  <si>
    <t>PBC120</t>
    <phoneticPr fontId="2"/>
  </si>
  <si>
    <t>DM806F</t>
    <phoneticPr fontId="2"/>
  </si>
  <si>
    <t>DS806F</t>
    <phoneticPr fontId="2"/>
  </si>
  <si>
    <t>TM806F</t>
    <phoneticPr fontId="2"/>
  </si>
  <si>
    <t>TS806F</t>
    <phoneticPr fontId="2"/>
  </si>
  <si>
    <t>C401*R</t>
    <phoneticPr fontId="2"/>
  </si>
  <si>
    <t>C406*R</t>
    <phoneticPr fontId="2"/>
  </si>
  <si>
    <t>C500*R</t>
    <phoneticPr fontId="2"/>
  </si>
  <si>
    <t>UDトラックス_後方</t>
    <rPh sb="8" eb="10">
      <t>コウホウ</t>
    </rPh>
    <phoneticPr fontId="2"/>
  </si>
  <si>
    <t>Waeco Perfect view CAM20C1</t>
    <phoneticPr fontId="2"/>
  </si>
  <si>
    <t>－</t>
  </si>
  <si>
    <t>CCN-716-IR</t>
    <phoneticPr fontId="2"/>
  </si>
  <si>
    <t>AVM-348</t>
    <phoneticPr fontId="2"/>
  </si>
  <si>
    <t>辰巳屋興業_後方</t>
    <rPh sb="6" eb="8">
      <t>コウホウ</t>
    </rPh>
    <phoneticPr fontId="2"/>
  </si>
  <si>
    <t>SR-S05</t>
    <phoneticPr fontId="2"/>
  </si>
  <si>
    <t>SR-S11</t>
    <phoneticPr fontId="2"/>
  </si>
  <si>
    <t>SR-S06</t>
    <phoneticPr fontId="2"/>
  </si>
  <si>
    <t>シルバーアイ_後方</t>
    <rPh sb="7" eb="9">
      <t>コウホウ</t>
    </rPh>
    <phoneticPr fontId="2"/>
  </si>
  <si>
    <t>CM-708DR2</t>
    <phoneticPr fontId="2"/>
  </si>
  <si>
    <t>GX-010</t>
    <phoneticPr fontId="2"/>
  </si>
  <si>
    <t>SVS-6004T</t>
  </si>
  <si>
    <t>SVS-6004T</t>
    <phoneticPr fontId="2"/>
  </si>
  <si>
    <t>ワーテックス_後方</t>
    <rPh sb="7" eb="9">
      <t>コウホウ</t>
    </rPh>
    <phoneticPr fontId="2"/>
  </si>
  <si>
    <t>ワーテックス_側方</t>
    <rPh sb="7" eb="9">
      <t>ソクホウ</t>
    </rPh>
    <phoneticPr fontId="2"/>
  </si>
  <si>
    <t>DM806</t>
    <phoneticPr fontId="2"/>
  </si>
  <si>
    <t>DS806</t>
    <phoneticPr fontId="2"/>
  </si>
  <si>
    <t>TM806</t>
    <phoneticPr fontId="2"/>
  </si>
  <si>
    <t>TS806</t>
    <phoneticPr fontId="2"/>
  </si>
  <si>
    <t>XL-806-IF</t>
    <phoneticPr fontId="2"/>
  </si>
  <si>
    <t>UDトラックス_側方</t>
    <rPh sb="8" eb="10">
      <t>ソクホウ</t>
    </rPh>
    <phoneticPr fontId="2"/>
  </si>
  <si>
    <t>辰巳屋興業_側方</t>
    <rPh sb="6" eb="8">
      <t>ソクホウ</t>
    </rPh>
    <phoneticPr fontId="2"/>
  </si>
  <si>
    <t>SR-S10</t>
    <phoneticPr fontId="2"/>
  </si>
  <si>
    <t>GX-00*</t>
    <phoneticPr fontId="2"/>
  </si>
  <si>
    <t>GX-10*AHD</t>
    <phoneticPr fontId="2"/>
  </si>
  <si>
    <t>YKC-20A</t>
    <phoneticPr fontId="2"/>
  </si>
  <si>
    <t>YKM-700HD</t>
    <phoneticPr fontId="2"/>
  </si>
  <si>
    <t>YK-230SIDE</t>
    <phoneticPr fontId="2"/>
  </si>
  <si>
    <t>WTJ-A3</t>
    <phoneticPr fontId="2"/>
  </si>
  <si>
    <t>WTJ-A8</t>
    <phoneticPr fontId="2"/>
  </si>
  <si>
    <t>INO-8310-7M</t>
    <phoneticPr fontId="2"/>
  </si>
  <si>
    <t>RV-760D2</t>
    <phoneticPr fontId="2"/>
  </si>
  <si>
    <t>シルバーアイ_側方</t>
    <rPh sb="7" eb="9">
      <t>ソクホウ</t>
    </rPh>
    <phoneticPr fontId="2"/>
  </si>
  <si>
    <t>PRM70J</t>
    <phoneticPr fontId="2"/>
  </si>
  <si>
    <t>PRM70S</t>
    <phoneticPr fontId="2"/>
  </si>
  <si>
    <t>CM6010R</t>
    <phoneticPr fontId="2"/>
  </si>
  <si>
    <t>MKS-Y05</t>
    <phoneticPr fontId="2"/>
  </si>
  <si>
    <t>営業所名</t>
    <rPh sb="0" eb="3">
      <t>エイギョウ</t>
    </rPh>
    <rPh sb="3" eb="4">
      <t>ジギョウシャメイ</t>
    </rPh>
    <phoneticPr fontId="2"/>
  </si>
  <si>
    <t>導入車両
登録番号</t>
    <rPh sb="0" eb="4">
      <t>ドウニュウ</t>
    </rPh>
    <rPh sb="5" eb="9">
      <t>トウロク</t>
    </rPh>
    <phoneticPr fontId="2"/>
  </si>
  <si>
    <t>助成額</t>
    <rPh sb="0" eb="3">
      <t>ジョセイ</t>
    </rPh>
    <phoneticPr fontId="2"/>
  </si>
  <si>
    <t>ＡＰ-4300/S</t>
    <phoneticPr fontId="2"/>
  </si>
  <si>
    <t>営業所名</t>
    <rPh sb="0" eb="4">
      <t>エイギョウ</t>
    </rPh>
    <phoneticPr fontId="2"/>
  </si>
  <si>
    <t>メーカー名</t>
    <rPh sb="4" eb="5">
      <t>メイ</t>
    </rPh>
    <phoneticPr fontId="2"/>
  </si>
  <si>
    <t>台数</t>
    <rPh sb="0" eb="2">
      <t>ダイスウ</t>
    </rPh>
    <phoneticPr fontId="2"/>
  </si>
  <si>
    <t>型　式</t>
    <rPh sb="0" eb="1">
      <t>カタ</t>
    </rPh>
    <rPh sb="2" eb="3">
      <t>シキ</t>
    </rPh>
    <phoneticPr fontId="2"/>
  </si>
  <si>
    <t>（台）</t>
    <rPh sb="1" eb="2">
      <t>ダイ</t>
    </rPh>
    <phoneticPr fontId="2"/>
  </si>
  <si>
    <t>日野自動車</t>
  </si>
  <si>
    <t>ＵＤトラックス</t>
  </si>
  <si>
    <t>三菱ふそう</t>
  </si>
  <si>
    <t>トヨタ自動車</t>
  </si>
  <si>
    <t>日産自動車</t>
  </si>
  <si>
    <t>ボルボ</t>
  </si>
  <si>
    <t>プロフィア</t>
  </si>
  <si>
    <t>レンジャー</t>
  </si>
  <si>
    <t>デュトロ</t>
  </si>
  <si>
    <t>ギガ</t>
  </si>
  <si>
    <t>フォワード</t>
  </si>
  <si>
    <t>エルフ</t>
  </si>
  <si>
    <t>クオン</t>
  </si>
  <si>
    <t>スーパーグレート</t>
  </si>
  <si>
    <t>ファイター</t>
  </si>
  <si>
    <t>キャンター</t>
  </si>
  <si>
    <t>コンドル</t>
  </si>
  <si>
    <t>カゼット</t>
  </si>
  <si>
    <t>ダイナ</t>
  </si>
  <si>
    <t>いすゞ自動車_側方</t>
    <phoneticPr fontId="2"/>
  </si>
  <si>
    <t>いすゞ自動車</t>
    <phoneticPr fontId="2"/>
  </si>
  <si>
    <t>ＵＤトラックス</t>
    <phoneticPr fontId="2"/>
  </si>
  <si>
    <t>三菱ふそう</t>
    <phoneticPr fontId="2"/>
  </si>
  <si>
    <t>トヨタ自動車</t>
    <phoneticPr fontId="2"/>
  </si>
  <si>
    <t>助成額</t>
    <phoneticPr fontId="2"/>
  </si>
  <si>
    <t>PSL-0101</t>
    <phoneticPr fontId="2"/>
  </si>
  <si>
    <t>MAS-A1</t>
    <phoneticPr fontId="2"/>
  </si>
  <si>
    <t>AD-E1</t>
    <phoneticPr fontId="2"/>
  </si>
  <si>
    <t xml:space="preserve">NET-300 </t>
    <phoneticPr fontId="2"/>
  </si>
  <si>
    <t>NET-500</t>
    <phoneticPr fontId="2"/>
  </si>
  <si>
    <t>FD-1000</t>
    <phoneticPr fontId="2"/>
  </si>
  <si>
    <t>FD-2000</t>
    <phoneticPr fontId="2"/>
  </si>
  <si>
    <t>NDC-1000</t>
    <phoneticPr fontId="2"/>
  </si>
  <si>
    <t>CF-2500A-A</t>
    <phoneticPr fontId="2"/>
  </si>
  <si>
    <t>K-250</t>
    <phoneticPr fontId="2"/>
  </si>
  <si>
    <t>KD-250</t>
    <phoneticPr fontId="2"/>
  </si>
  <si>
    <t>EDUT-1000U</t>
    <phoneticPr fontId="2"/>
  </si>
  <si>
    <t>DUKS-C01</t>
  </si>
  <si>
    <t>DUKS-C01.5</t>
  </si>
  <si>
    <t>M623</t>
    <phoneticPr fontId="2"/>
  </si>
  <si>
    <t>M603(M603DR)</t>
    <phoneticPr fontId="2"/>
  </si>
  <si>
    <t>M622</t>
    <phoneticPr fontId="2"/>
  </si>
  <si>
    <t>TMS-1</t>
    <phoneticPr fontId="2"/>
  </si>
  <si>
    <t>DDD-100</t>
    <phoneticPr fontId="2"/>
  </si>
  <si>
    <t>261799-0040</t>
    <phoneticPr fontId="2"/>
  </si>
  <si>
    <t>FV71D1WD</t>
    <phoneticPr fontId="2"/>
  </si>
  <si>
    <t>DRD-4020（E）</t>
    <phoneticPr fontId="2"/>
  </si>
  <si>
    <t>TK1512-12</t>
    <phoneticPr fontId="2"/>
  </si>
  <si>
    <t>FV710E1A</t>
    <phoneticPr fontId="2"/>
  </si>
  <si>
    <t>D-NAS Ⅲ</t>
    <phoneticPr fontId="2"/>
  </si>
  <si>
    <t>D-NAS Ⅳ</t>
    <phoneticPr fontId="2"/>
  </si>
  <si>
    <t>EDM-01</t>
    <phoneticPr fontId="2"/>
  </si>
  <si>
    <t>AVIC-BX500Ⅱ-VA2V</t>
    <phoneticPr fontId="2"/>
  </si>
  <si>
    <t>AVIC-BZ500Ⅱ-VA1</t>
    <phoneticPr fontId="2"/>
  </si>
  <si>
    <t>AVIC-BZ500Ⅱ-VA2V</t>
    <phoneticPr fontId="2"/>
  </si>
  <si>
    <t>AVIC-BX500-3-VA**</t>
  </si>
  <si>
    <t>AVIC-BZ500-3-VA**</t>
  </si>
  <si>
    <t>FSDT-01</t>
    <phoneticPr fontId="2"/>
  </si>
  <si>
    <t>FV710C1W</t>
    <phoneticPr fontId="2"/>
  </si>
  <si>
    <t xml:space="preserve">TV7000A1 </t>
    <phoneticPr fontId="2"/>
  </si>
  <si>
    <t xml:space="preserve">TV7000A1G </t>
    <phoneticPr fontId="2"/>
  </si>
  <si>
    <t>FV710D2A</t>
  </si>
  <si>
    <t>QZ064660A       (QZ064680A)</t>
    <phoneticPr fontId="2"/>
  </si>
  <si>
    <t>MHS-03DT</t>
    <phoneticPr fontId="2"/>
  </si>
  <si>
    <t>ＩＴ-1000</t>
    <phoneticPr fontId="2"/>
  </si>
  <si>
    <t>DTG3</t>
    <phoneticPr fontId="2"/>
  </si>
  <si>
    <t>DTG3α</t>
    <phoneticPr fontId="2"/>
  </si>
  <si>
    <t>DTG4</t>
    <phoneticPr fontId="2"/>
  </si>
  <si>
    <t>DTG5</t>
    <phoneticPr fontId="2"/>
  </si>
  <si>
    <t>DTG7</t>
    <phoneticPr fontId="2"/>
  </si>
  <si>
    <t>XDT-1</t>
    <phoneticPr fontId="2"/>
  </si>
  <si>
    <t>17MDU
（MIMAMORIコントローラー）</t>
    <phoneticPr fontId="2"/>
  </si>
  <si>
    <t>ドライブマスター</t>
    <phoneticPr fontId="2"/>
  </si>
  <si>
    <t>ITSグリッド_EMS</t>
    <phoneticPr fontId="2" type="Hiragana"/>
  </si>
  <si>
    <t>あきば商会_EMS</t>
    <rPh sb="3" eb="5">
      <t>しょうかい</t>
    </rPh>
    <phoneticPr fontId="2" type="Hiragana"/>
  </si>
  <si>
    <t>アポロ技研_EMS</t>
    <rPh sb="3" eb="5">
      <t>ぎけん</t>
    </rPh>
    <phoneticPr fontId="2" type="Hiragana"/>
  </si>
  <si>
    <t>いすゞ自動車_EMS</t>
    <rPh sb="3" eb="6">
      <t>じどうしゃ</t>
    </rPh>
    <phoneticPr fontId="2" type="Hiragana"/>
  </si>
  <si>
    <t>NPシステム開発_EMS</t>
    <rPh sb="6" eb="8">
      <t>かいはつ</t>
    </rPh>
    <phoneticPr fontId="2" type="Hiragana"/>
  </si>
  <si>
    <t>テクノホライゾンファインフィットデザインカンパニー_EMS</t>
    <phoneticPr fontId="2" type="Hiragana"/>
  </si>
  <si>
    <t>沖電気工業_EMS</t>
    <rPh sb="0" eb="3">
      <t>おきでんき</t>
    </rPh>
    <rPh sb="3" eb="5">
      <t>こうぎょう</t>
    </rPh>
    <phoneticPr fontId="2" type="Hiragana"/>
  </si>
  <si>
    <t>クラリオン_EMS</t>
    <phoneticPr fontId="2" type="Hiragana"/>
  </si>
  <si>
    <t>光英システム_EMS</t>
    <rPh sb="0" eb="1">
      <t>ひかり</t>
    </rPh>
    <rPh sb="1" eb="2">
      <t>えい</t>
    </rPh>
    <phoneticPr fontId="2" type="Hiragana"/>
  </si>
  <si>
    <t>システック_EMS</t>
    <phoneticPr fontId="2" type="Hiragana"/>
  </si>
  <si>
    <t>CENTLESS_EMS</t>
    <phoneticPr fontId="2"/>
  </si>
  <si>
    <t>データ・テック_EMS</t>
    <phoneticPr fontId="2" type="Hiragana"/>
  </si>
  <si>
    <t>データトロン_EMS</t>
    <phoneticPr fontId="2" type="Hiragana"/>
  </si>
  <si>
    <t>デンソー_EMS</t>
    <phoneticPr fontId="2" type="Hiragana"/>
  </si>
  <si>
    <t>デンソーテン_EMS</t>
    <phoneticPr fontId="2"/>
  </si>
  <si>
    <t>トワード_EMS</t>
    <phoneticPr fontId="2" type="Hiragana"/>
  </si>
  <si>
    <t>ナブアシスト_EMS</t>
    <phoneticPr fontId="2"/>
  </si>
  <si>
    <t>日米電子_EMS</t>
    <rPh sb="0" eb="2">
      <t>にちべい</t>
    </rPh>
    <rPh sb="2" eb="4">
      <t>でんし</t>
    </rPh>
    <phoneticPr fontId="2" type="Hiragana"/>
  </si>
  <si>
    <t>日本低炭素開発_EMS</t>
    <rPh sb="0" eb="2">
      <t>にほん</t>
    </rPh>
    <rPh sb="2" eb="5">
      <t>ていたんそ</t>
    </rPh>
    <rPh sb="5" eb="7">
      <t>かいはつ</t>
    </rPh>
    <phoneticPr fontId="2" type="Hiragana"/>
  </si>
  <si>
    <t>パイオニア販売_EMS</t>
    <rPh sb="5" eb="7">
      <t>はんばい</t>
    </rPh>
    <phoneticPr fontId="2" type="Hiragana"/>
  </si>
  <si>
    <t>日野自動車_EMS</t>
    <rPh sb="0" eb="2">
      <t>ひの</t>
    </rPh>
    <rPh sb="2" eb="5">
      <t>じどうしゃ</t>
    </rPh>
    <phoneticPr fontId="2" type="Hiragana"/>
  </si>
  <si>
    <t>富士ソフト_EMS</t>
    <rPh sb="0" eb="2">
      <t>ふじ</t>
    </rPh>
    <phoneticPr fontId="2" type="Hiragana"/>
  </si>
  <si>
    <t>富士通_EMS</t>
    <rPh sb="0" eb="3">
      <t>ふじつう</t>
    </rPh>
    <phoneticPr fontId="2" type="Hiragana"/>
  </si>
  <si>
    <t>ミヤマ_EMS</t>
    <phoneticPr fontId="2" type="Hiragana"/>
  </si>
  <si>
    <t>三菱ふそう　トラック・バス_EMS</t>
    <rPh sb="0" eb="2">
      <t>みつびし</t>
    </rPh>
    <phoneticPr fontId="2" type="Hiragana"/>
  </si>
  <si>
    <t>ワーテックス_EMS</t>
    <phoneticPr fontId="2" type="Hiragana"/>
  </si>
  <si>
    <t>EMS 機器メーカー名</t>
    <rPh sb="4" eb="6">
      <t>キキ</t>
    </rPh>
    <rPh sb="10" eb="11">
      <t>ナ</t>
    </rPh>
    <phoneticPr fontId="2"/>
  </si>
  <si>
    <t>矢崎エナジーシステム_EMS</t>
    <phoneticPr fontId="2"/>
  </si>
  <si>
    <t>車台番号</t>
    <rPh sb="0" eb="4">
      <t>シャタイ</t>
    </rPh>
    <phoneticPr fontId="2"/>
  </si>
  <si>
    <t>ベバストヒーター　AT2000STC</t>
    <phoneticPr fontId="2"/>
  </si>
  <si>
    <t>ベバストクーラー　Cool Split20 Top/Back</t>
    <phoneticPr fontId="2"/>
  </si>
  <si>
    <t>クールトロニック 9457001</t>
    <phoneticPr fontId="2"/>
  </si>
  <si>
    <t>クールトロニック 9457321</t>
    <phoneticPr fontId="2"/>
  </si>
  <si>
    <t>クールトロニック 9457322</t>
    <phoneticPr fontId="2"/>
  </si>
  <si>
    <t>クールトロニック 9457323</t>
    <phoneticPr fontId="2"/>
  </si>
  <si>
    <t>BRANOエアヒーター ATESO ALFA D２</t>
    <phoneticPr fontId="2"/>
  </si>
  <si>
    <t>ISC-1800W  ｉ-cool+ (ｱｲｸｰﾙ ﾌﾟﾗｽ)</t>
    <phoneticPr fontId="2"/>
  </si>
  <si>
    <t xml:space="preserve">i-Cool mini (ｱｲｸｰﾙ ミニ)  </t>
    <phoneticPr fontId="2"/>
  </si>
  <si>
    <t>i-Cool Hi（アイクール　ハイ）　 ISC-2200W</t>
    <phoneticPr fontId="2"/>
  </si>
  <si>
    <t>クールトロニック</t>
    <phoneticPr fontId="2"/>
  </si>
  <si>
    <t>Bycool  Compact3.0</t>
    <phoneticPr fontId="2"/>
  </si>
  <si>
    <t>エアヒーター</t>
  </si>
  <si>
    <t>エアヒーター</t>
    <phoneticPr fontId="2"/>
  </si>
  <si>
    <t>エアースタイル</t>
    <phoneticPr fontId="2"/>
  </si>
  <si>
    <t>車載バッテリー式冷房装置</t>
    <phoneticPr fontId="2"/>
  </si>
  <si>
    <t xml:space="preserve">アイドルストップクーラー </t>
  </si>
  <si>
    <t>ベットルームクーラー</t>
    <phoneticPr fontId="2"/>
  </si>
  <si>
    <t>リヤクーラー</t>
    <phoneticPr fontId="2"/>
  </si>
  <si>
    <t>エコロジーヒーター</t>
    <phoneticPr fontId="2"/>
  </si>
  <si>
    <t xml:space="preserve">ウォーターポンプ式パーキングヒーター </t>
  </si>
  <si>
    <t xml:space="preserve">ぬくぬくブランケット </t>
  </si>
  <si>
    <t xml:space="preserve">あった丸 </t>
  </si>
  <si>
    <t xml:space="preserve">ウォームスリーピング </t>
  </si>
  <si>
    <t xml:space="preserve">しきぬっくII </t>
  </si>
  <si>
    <t xml:space="preserve">ちょっとねーる </t>
  </si>
  <si>
    <t>デンソー_毛布</t>
    <phoneticPr fontId="2"/>
  </si>
  <si>
    <t>UDトラックス_クーラー</t>
    <phoneticPr fontId="2"/>
  </si>
  <si>
    <t>ヨシオ_毛布</t>
    <phoneticPr fontId="2"/>
  </si>
  <si>
    <t>プロスタッフ_毛布</t>
    <phoneticPr fontId="2"/>
  </si>
  <si>
    <t>ソーアップ_毛布</t>
    <phoneticPr fontId="2"/>
  </si>
  <si>
    <t>ワーテックス_毛布</t>
    <phoneticPr fontId="2"/>
  </si>
  <si>
    <t>スカニアジャパン_冷房</t>
    <phoneticPr fontId="2"/>
  </si>
  <si>
    <t>ホワイトハウス_冷房</t>
    <phoneticPr fontId="2"/>
  </si>
  <si>
    <t>ベバストサーモアンドコンフォートジャパン_冷房</t>
    <phoneticPr fontId="2"/>
  </si>
  <si>
    <t>太陽工業_冷房</t>
    <rPh sb="0" eb="2">
      <t>タイヨウ</t>
    </rPh>
    <rPh sb="2" eb="4">
      <t>コウギョウ</t>
    </rPh>
    <phoneticPr fontId="2"/>
  </si>
  <si>
    <t>クロコアートファクトリー_ヒーター</t>
    <phoneticPr fontId="2"/>
  </si>
  <si>
    <t>ベバストサーモアンドコンフォートジャパン_ヒーター</t>
    <phoneticPr fontId="2"/>
  </si>
  <si>
    <t>アイ 機器メーカー名</t>
    <rPh sb="3" eb="5">
      <t>キキ</t>
    </rPh>
    <rPh sb="9" eb="10">
      <t>ナ</t>
    </rPh>
    <phoneticPr fontId="2"/>
  </si>
  <si>
    <t xml:space="preserve">電気式毛布 </t>
    <phoneticPr fontId="2"/>
  </si>
  <si>
    <t>GW-200</t>
    <phoneticPr fontId="2"/>
  </si>
  <si>
    <t>NDR-200</t>
    <phoneticPr fontId="2"/>
  </si>
  <si>
    <t>NX-GigaDRT</t>
  </si>
  <si>
    <t>EMK5001</t>
  </si>
  <si>
    <t>DC-DR411(T)</t>
  </si>
  <si>
    <t>DC-DR412(T)</t>
    <phoneticPr fontId="2" type="Hiragana"/>
  </si>
  <si>
    <t>DC-DR511(T)</t>
  </si>
  <si>
    <t>DC-DR531(T)</t>
    <phoneticPr fontId="2" type="Hiragana"/>
  </si>
  <si>
    <t>DC-DR651(T)</t>
    <phoneticPr fontId="2" type="Hiragana"/>
  </si>
  <si>
    <t>S-2500</t>
    <phoneticPr fontId="2"/>
  </si>
  <si>
    <t>592803 TSR-T2</t>
    <phoneticPr fontId="2"/>
  </si>
  <si>
    <t>TSR-T3GPS</t>
    <phoneticPr fontId="2"/>
  </si>
  <si>
    <t>NEW TSR-T5 (592723)</t>
    <phoneticPr fontId="2" type="Hiragana"/>
  </si>
  <si>
    <t>YM-201GH(592773）</t>
    <phoneticPr fontId="2" type="Hiragana"/>
  </si>
  <si>
    <t>TR-690</t>
    <phoneticPr fontId="2"/>
  </si>
  <si>
    <t>RV-800TA</t>
  </si>
  <si>
    <t>機器メーカー名</t>
    <rPh sb="0" eb="2">
      <t>キキ</t>
    </rPh>
    <rPh sb="6" eb="7">
      <t>ナ</t>
    </rPh>
    <phoneticPr fontId="2"/>
  </si>
  <si>
    <t>簡易型</t>
    <rPh sb="0" eb="3">
      <t>かんいがた</t>
    </rPh>
    <phoneticPr fontId="2" type="Hiragana"/>
  </si>
  <si>
    <t>B35FDD</t>
    <phoneticPr fontId="2" type="Hiragana"/>
  </si>
  <si>
    <t>GN-100</t>
    <phoneticPr fontId="2"/>
  </si>
  <si>
    <t>FC-77DRT</t>
    <phoneticPr fontId="2" type="Hiragana"/>
  </si>
  <si>
    <t>NX-DR201DRT</t>
    <phoneticPr fontId="2" type="Hiragana"/>
  </si>
  <si>
    <t>JTADRC-423</t>
    <phoneticPr fontId="2" type="Hiragana"/>
  </si>
  <si>
    <t>RYK-CC121W</t>
    <phoneticPr fontId="2" type="Hiragana"/>
  </si>
  <si>
    <t>EMK3004</t>
    <phoneticPr fontId="2" type="Hiragana"/>
  </si>
  <si>
    <t>DC-DR510(T)</t>
    <phoneticPr fontId="2"/>
  </si>
  <si>
    <t>DC-DR652(T)</t>
    <phoneticPr fontId="2" type="Hiragana"/>
  </si>
  <si>
    <t>S-3300</t>
    <phoneticPr fontId="2"/>
  </si>
  <si>
    <t>JSN-02GPS</t>
    <phoneticPr fontId="2"/>
  </si>
  <si>
    <t>TSR-TAT2GPS</t>
    <phoneticPr fontId="2" type="Hiragana"/>
  </si>
  <si>
    <t>TSR-T5WiFi (592817)</t>
    <phoneticPr fontId="2" type="Hiragana"/>
  </si>
  <si>
    <t>DR-1200J</t>
    <phoneticPr fontId="2"/>
  </si>
  <si>
    <t>STM-102</t>
    <phoneticPr fontId="2"/>
  </si>
  <si>
    <t>TR-21</t>
    <phoneticPr fontId="2" type="Hiragana"/>
  </si>
  <si>
    <t>TR-31</t>
    <phoneticPr fontId="2" type="Hiragana"/>
  </si>
  <si>
    <t>TR-390</t>
    <phoneticPr fontId="2"/>
  </si>
  <si>
    <t>TR-570</t>
    <phoneticPr fontId="2"/>
  </si>
  <si>
    <t>TR-610</t>
    <phoneticPr fontId="2"/>
  </si>
  <si>
    <t>TR-670</t>
    <phoneticPr fontId="2"/>
  </si>
  <si>
    <t>TR-750</t>
    <phoneticPr fontId="2" type="Hiragana"/>
  </si>
  <si>
    <t>TR-790</t>
    <phoneticPr fontId="2" type="Hiragana"/>
  </si>
  <si>
    <t>TR-36W</t>
    <phoneticPr fontId="2" type="Hiragana"/>
  </si>
  <si>
    <t>TR-41</t>
    <phoneticPr fontId="2" type="Hiragana"/>
  </si>
  <si>
    <t>TR-61</t>
    <phoneticPr fontId="2" type="Hiragana"/>
  </si>
  <si>
    <t>WHSR-532WP-T</t>
    <phoneticPr fontId="2" type="Hiragana"/>
  </si>
  <si>
    <t>SJ-X26D</t>
    <phoneticPr fontId="2" type="Hiragana"/>
  </si>
  <si>
    <t>NAUTO</t>
    <phoneticPr fontId="2" type="Hiragana"/>
  </si>
  <si>
    <t>VF-DVR-001</t>
    <phoneticPr fontId="2"/>
  </si>
  <si>
    <t>VHR-400M</t>
    <phoneticPr fontId="2"/>
  </si>
  <si>
    <t>VF-DVR-202</t>
    <phoneticPr fontId="2" type="Hiragana"/>
  </si>
  <si>
    <t>LNP-1000</t>
    <phoneticPr fontId="2"/>
  </si>
  <si>
    <t>V1HD</t>
    <phoneticPr fontId="2"/>
  </si>
  <si>
    <t>IM-A801</t>
    <phoneticPr fontId="2" type="Hiragana"/>
  </si>
  <si>
    <t>GC-DRT1-A</t>
    <phoneticPr fontId="2" type="Hiragana"/>
  </si>
  <si>
    <t>BU-DR R605T</t>
    <phoneticPr fontId="2"/>
  </si>
  <si>
    <t>BU-DR HD630T</t>
    <phoneticPr fontId="2"/>
  </si>
  <si>
    <t>XDR-66KG-B</t>
    <phoneticPr fontId="2"/>
  </si>
  <si>
    <t>XLDR-ADAS-B</t>
    <phoneticPr fontId="2"/>
  </si>
  <si>
    <t>XLDR-ADAS-NR-B</t>
    <phoneticPr fontId="2" type="Hiragana"/>
  </si>
  <si>
    <t>XLDR-L2KG-B</t>
    <phoneticPr fontId="2"/>
  </si>
  <si>
    <t>XLDR-L2KG-IR-B</t>
    <phoneticPr fontId="2"/>
  </si>
  <si>
    <t>標準型</t>
    <rPh sb="0" eb="3">
      <t>ひょうじゅんがた</t>
    </rPh>
    <phoneticPr fontId="2" type="Hiragana"/>
  </si>
  <si>
    <t>WTJ-425</t>
  </si>
  <si>
    <t>S-DBX</t>
    <phoneticPr fontId="2"/>
  </si>
  <si>
    <t>STX-001</t>
    <phoneticPr fontId="2"/>
  </si>
  <si>
    <t>THD-501S</t>
    <phoneticPr fontId="2"/>
  </si>
  <si>
    <t>DRU-5010(S)-DR</t>
    <phoneticPr fontId="2"/>
  </si>
  <si>
    <t>DRD-5020(S)-DR</t>
    <phoneticPr fontId="2"/>
  </si>
  <si>
    <t>CL-8CM Ⅱ</t>
    <phoneticPr fontId="2"/>
  </si>
  <si>
    <t>DS-3002J</t>
    <phoneticPr fontId="2"/>
  </si>
  <si>
    <t>DS-5012J</t>
    <phoneticPr fontId="2"/>
  </si>
  <si>
    <t>TX2000</t>
  </si>
  <si>
    <t>TX4000</t>
  </si>
  <si>
    <t>TM-V750A01</t>
    <phoneticPr fontId="2"/>
  </si>
  <si>
    <t>VHR-851FHD</t>
    <phoneticPr fontId="2"/>
  </si>
  <si>
    <t>VHR-801HD</t>
    <phoneticPr fontId="2"/>
  </si>
  <si>
    <t>LNP-1000-SP1</t>
    <phoneticPr fontId="2"/>
  </si>
  <si>
    <t>BU-DR R615T</t>
    <phoneticPr fontId="2"/>
  </si>
  <si>
    <t>XDR-66HG-B</t>
    <phoneticPr fontId="2"/>
  </si>
  <si>
    <t>運行管理連携型</t>
    <rPh sb="0" eb="2">
      <t>うんこう</t>
    </rPh>
    <rPh sb="2" eb="4">
      <t>かんり</t>
    </rPh>
    <rPh sb="4" eb="7">
      <t>れんけいがた</t>
    </rPh>
    <phoneticPr fontId="2" type="Hiragana"/>
  </si>
  <si>
    <t>RYKCC-101</t>
    <phoneticPr fontId="2"/>
  </si>
  <si>
    <t>THD-501X</t>
    <phoneticPr fontId="2"/>
  </si>
  <si>
    <t>THD-601B</t>
    <phoneticPr fontId="2"/>
  </si>
  <si>
    <t>TX2000-SA</t>
  </si>
  <si>
    <t>WN-LT4</t>
  </si>
  <si>
    <t>SY2-SAMLY</t>
  </si>
  <si>
    <t>WN4-WITNESS</t>
  </si>
  <si>
    <t>一体型</t>
    <rPh sb="0" eb="3">
      <t>いったいがた</t>
    </rPh>
    <phoneticPr fontId="2" type="Hiragana"/>
  </si>
  <si>
    <t>NET-580N</t>
  </si>
  <si>
    <t>DDD-100-DR</t>
    <phoneticPr fontId="2"/>
  </si>
  <si>
    <t>FV71D1WDD</t>
    <phoneticPr fontId="2"/>
  </si>
  <si>
    <t>CRX3008T</t>
  </si>
  <si>
    <t>FV7100C1MD</t>
    <phoneticPr fontId="2"/>
  </si>
  <si>
    <t>FV710C1DA　　　　</t>
    <phoneticPr fontId="2"/>
  </si>
  <si>
    <t>FV710Ｄ2D</t>
  </si>
  <si>
    <t>FV710D1WD</t>
  </si>
  <si>
    <t>FV710D1WDS</t>
  </si>
  <si>
    <t>DR 区分</t>
    <rPh sb="3" eb="5">
      <t>クブン</t>
    </rPh>
    <phoneticPr fontId="2"/>
  </si>
  <si>
    <t>簡易型</t>
    <rPh sb="0" eb="3">
      <t>カンイガタ</t>
    </rPh>
    <phoneticPr fontId="2"/>
  </si>
  <si>
    <t>標準型</t>
    <rPh sb="0" eb="3">
      <t>ヒョウジュンガタ</t>
    </rPh>
    <phoneticPr fontId="2"/>
  </si>
  <si>
    <t>運行管理連携型</t>
    <phoneticPr fontId="2"/>
  </si>
  <si>
    <t>一体型</t>
  </si>
  <si>
    <t>ＩＴＳグリッド_簡易</t>
    <rPh sb="8" eb="10">
      <t>かんい</t>
    </rPh>
    <phoneticPr fontId="2" type="Hiragana"/>
  </si>
  <si>
    <t>青木製作所_簡易</t>
    <rPh sb="0" eb="2">
      <t>あおき</t>
    </rPh>
    <rPh sb="2" eb="5">
      <t>せいさくじょ</t>
    </rPh>
    <phoneticPr fontId="2" type="Hiragana"/>
  </si>
  <si>
    <t>アルファ・デポ_簡易</t>
    <phoneticPr fontId="2" type="Hiragana"/>
  </si>
  <si>
    <t>イーテック_簡易</t>
    <phoneticPr fontId="2" type="Hiragana"/>
  </si>
  <si>
    <t>ウィンズ・テクノロジー・ジャパン_簡易</t>
    <phoneticPr fontId="4"/>
  </si>
  <si>
    <t>エコモット_簡易</t>
    <phoneticPr fontId="2" type="Hiragana"/>
  </si>
  <si>
    <t>ＮＰシステム開発_簡易</t>
    <rPh sb="6" eb="8">
      <t>かいはつ</t>
    </rPh>
    <phoneticPr fontId="2" type="Hiragana"/>
  </si>
  <si>
    <t>エフ・アール・シー_簡易</t>
    <phoneticPr fontId="2" type="Hiragana"/>
  </si>
  <si>
    <t>MSネット_簡易</t>
    <phoneticPr fontId="2" type="Hiragana"/>
  </si>
  <si>
    <t>エムモビリティ_簡易</t>
    <phoneticPr fontId="2" type="Hiragana"/>
  </si>
  <si>
    <t>カーメイト_簡易</t>
    <phoneticPr fontId="2" type="Hiragana"/>
  </si>
  <si>
    <t>コムテック_簡易</t>
    <phoneticPr fontId="2" type="Hiragana"/>
  </si>
  <si>
    <t>ジェットイノウエ_簡易</t>
    <phoneticPr fontId="2" type="Hiragana"/>
  </si>
  <si>
    <t>シルバーアイ_簡易</t>
    <phoneticPr fontId="2" type="Hiragana"/>
  </si>
  <si>
    <t>スマートバリュー_簡易</t>
    <phoneticPr fontId="2" type="Hiragana"/>
  </si>
  <si>
    <t>セルスター工業_簡易</t>
    <phoneticPr fontId="2" type="Hiragana"/>
  </si>
  <si>
    <t>TCL_簡易</t>
    <phoneticPr fontId="2" type="Hiragana"/>
  </si>
  <si>
    <t>トコムス_簡易</t>
    <phoneticPr fontId="2" type="Hiragana"/>
  </si>
  <si>
    <t>トワード_簡易</t>
    <phoneticPr fontId="2" type="Hiragana"/>
  </si>
  <si>
    <t>日本ヴューテック_簡易</t>
    <rPh sb="0" eb="2">
      <t>にほん</t>
    </rPh>
    <phoneticPr fontId="2" type="Hiragana"/>
  </si>
  <si>
    <t>ノーティス_簡易</t>
    <phoneticPr fontId="2" type="Hiragana"/>
  </si>
  <si>
    <t>ビューテック_簡易</t>
    <phoneticPr fontId="2" type="Hiragana"/>
  </si>
  <si>
    <t>モバイルクリエイト_簡易</t>
    <phoneticPr fontId="2" type="Hiragana"/>
  </si>
  <si>
    <t>ユピテル_簡易</t>
    <phoneticPr fontId="2" type="Hiragana"/>
  </si>
  <si>
    <t>ワーテックス_簡易</t>
    <phoneticPr fontId="2" type="Hiragana"/>
  </si>
  <si>
    <t>市光工業_標準</t>
    <rPh sb="0" eb="2">
      <t>いちこう</t>
    </rPh>
    <rPh sb="2" eb="4">
      <t>こうぎょう</t>
    </rPh>
    <phoneticPr fontId="2" type="Hiragana"/>
  </si>
  <si>
    <t>シルバーアイ_標準</t>
    <phoneticPr fontId="2" type="Hiragana"/>
  </si>
  <si>
    <t>テクノホライゾンファインフィットデザインカンパニー_標準</t>
    <phoneticPr fontId="2"/>
  </si>
  <si>
    <t>デンソーテン_標準</t>
    <phoneticPr fontId="2"/>
  </si>
  <si>
    <t>東海クラリオン_標準</t>
    <rPh sb="0" eb="2">
      <t>とうかい</t>
    </rPh>
    <phoneticPr fontId="2" type="Hiragana"/>
  </si>
  <si>
    <t>トム通信工業_標準</t>
    <phoneticPr fontId="2"/>
  </si>
  <si>
    <t>日本ヴューテック_標準</t>
    <rPh sb="0" eb="2">
      <t>にほん</t>
    </rPh>
    <phoneticPr fontId="2" type="Hiragana"/>
  </si>
  <si>
    <t>ノーティス_標準</t>
    <phoneticPr fontId="2" type="Hiragana"/>
  </si>
  <si>
    <t>ユピテル_標準</t>
    <phoneticPr fontId="2" type="Hiragana"/>
  </si>
  <si>
    <t>ワーテックス_標準</t>
    <phoneticPr fontId="2"/>
  </si>
  <si>
    <t>市光工業_連携</t>
    <rPh sb="0" eb="2">
      <t>いちこう</t>
    </rPh>
    <rPh sb="2" eb="4">
      <t>こうぎょう</t>
    </rPh>
    <phoneticPr fontId="2" type="Hiragana"/>
  </si>
  <si>
    <t>ＮＰシステム開発_連携</t>
    <rPh sb="6" eb="8">
      <t>かいはつ</t>
    </rPh>
    <phoneticPr fontId="2" type="Hiragana"/>
  </si>
  <si>
    <t>エムモビリティ_連携</t>
    <phoneticPr fontId="2" type="Hiragana"/>
  </si>
  <si>
    <t>トム通信工業_連携</t>
    <rPh sb="2" eb="4">
      <t>つうしん</t>
    </rPh>
    <rPh sb="4" eb="6">
      <t>こうぎょう</t>
    </rPh>
    <phoneticPr fontId="2" type="Hiragana"/>
  </si>
  <si>
    <t>日本電気_連携</t>
    <rPh sb="0" eb="2">
      <t>にほん</t>
    </rPh>
    <rPh sb="2" eb="4">
      <t>でんき</t>
    </rPh>
    <phoneticPr fontId="2" type="Hiragana"/>
  </si>
  <si>
    <t>区　分</t>
    <rPh sb="0" eb="1">
      <t>ク</t>
    </rPh>
    <rPh sb="2" eb="3">
      <t>ブン</t>
    </rPh>
    <phoneticPr fontId="2"/>
  </si>
  <si>
    <t>一般社団法人岐阜県トラック協会</t>
  </si>
  <si>
    <t>記</t>
  </si>
  <si>
    <t>年　　月　　日</t>
  </si>
  <si>
    <t xml:space="preserve">  円</t>
    <rPh sb="2" eb="3">
      <t>エン</t>
    </rPh>
    <phoneticPr fontId="2"/>
  </si>
  <si>
    <t>１．助成金申請額</t>
  </si>
  <si>
    <t>住　所</t>
    <phoneticPr fontId="2"/>
  </si>
  <si>
    <t>名　称</t>
  </si>
  <si>
    <t>代表者</t>
  </si>
  <si>
    <t xml:space="preserve">〒      </t>
    <phoneticPr fontId="2"/>
  </si>
  <si>
    <t>型　式※１</t>
    <rPh sb="0" eb="1">
      <t>カタ</t>
    </rPh>
    <rPh sb="2" eb="3">
      <t>シキ</t>
    </rPh>
    <phoneticPr fontId="2"/>
  </si>
  <si>
    <t>※1：ドロップリストに表示されない助成対象機器は直接入力ください。</t>
    <rPh sb="11" eb="13">
      <t>ヒョウジ</t>
    </rPh>
    <rPh sb="17" eb="19">
      <t>ジョセイ</t>
    </rPh>
    <rPh sb="19" eb="21">
      <t>タイショウ</t>
    </rPh>
    <rPh sb="21" eb="23">
      <t>キキ</t>
    </rPh>
    <rPh sb="24" eb="26">
      <t>チョクセツ</t>
    </rPh>
    <rPh sb="26" eb="28">
      <t>ニュウリョク</t>
    </rPh>
    <phoneticPr fontId="2"/>
  </si>
  <si>
    <t>　　　　　２．添付書類</t>
    <phoneticPr fontId="2"/>
  </si>
  <si>
    <t>カメラ</t>
    <phoneticPr fontId="2"/>
  </si>
  <si>
    <t>車両区分
(車両総重量)</t>
    <phoneticPr fontId="2"/>
  </si>
  <si>
    <t>識別記号</t>
    <rPh sb="0" eb="2">
      <t>シキベツ</t>
    </rPh>
    <rPh sb="2" eb="4">
      <t>キゴウ</t>
    </rPh>
    <phoneticPr fontId="2"/>
  </si>
  <si>
    <t>型式※1.2</t>
    <rPh sb="0" eb="2">
      <t>カタシキ</t>
    </rPh>
    <phoneticPr fontId="2"/>
  </si>
  <si>
    <t>装置価格
(単価)</t>
    <rPh sb="0" eb="4">
      <t>ソウチカカ</t>
    </rPh>
    <rPh sb="6" eb="8">
      <t>タンカ</t>
    </rPh>
    <phoneticPr fontId="2"/>
  </si>
  <si>
    <t>装置価格
(単価)</t>
    <rPh sb="2" eb="4">
      <t>カカク</t>
    </rPh>
    <rPh sb="6" eb="8">
      <t>タンカ</t>
    </rPh>
    <phoneticPr fontId="2"/>
  </si>
  <si>
    <t>装置価格
(単価)</t>
    <rPh sb="0" eb="2">
      <t>ソウティ</t>
    </rPh>
    <rPh sb="2" eb="4">
      <t>カカク</t>
    </rPh>
    <rPh sb="6" eb="8">
      <t>タンカ</t>
    </rPh>
    <phoneticPr fontId="2"/>
  </si>
  <si>
    <t>型式※１</t>
    <rPh sb="0" eb="2">
      <t>カタシキ</t>
    </rPh>
    <phoneticPr fontId="2"/>
  </si>
  <si>
    <t>型式※１</t>
    <phoneticPr fontId="2"/>
  </si>
  <si>
    <t>環境対応車</t>
    <rPh sb="0" eb="2">
      <t>カンキョウ</t>
    </rPh>
    <rPh sb="2" eb="4">
      <t>タイオウ</t>
    </rPh>
    <rPh sb="4" eb="5">
      <t>シャ</t>
    </rPh>
    <phoneticPr fontId="2"/>
  </si>
  <si>
    <t>安全装置</t>
    <rPh sb="0" eb="2">
      <t>アンゼン</t>
    </rPh>
    <rPh sb="2" eb="4">
      <t>ソウチ</t>
    </rPh>
    <phoneticPr fontId="2"/>
  </si>
  <si>
    <t>ドライブレコーダー</t>
    <phoneticPr fontId="2"/>
  </si>
  <si>
    <t>可動式突入防止装置</t>
    <rPh sb="0" eb="3">
      <t>カドウシキ</t>
    </rPh>
    <rPh sb="3" eb="5">
      <t>トツニュウ</t>
    </rPh>
    <rPh sb="5" eb="7">
      <t>ボウシ</t>
    </rPh>
    <rPh sb="7" eb="9">
      <t>ソウチ</t>
    </rPh>
    <phoneticPr fontId="2"/>
  </si>
  <si>
    <t>ＥＭＳ用機器</t>
    <phoneticPr fontId="2"/>
  </si>
  <si>
    <t>事業者名</t>
    <rPh sb="0" eb="3">
      <t>ジギョウシャ</t>
    </rPh>
    <rPh sb="3" eb="4">
      <t>メイ</t>
    </rPh>
    <phoneticPr fontId="2"/>
  </si>
  <si>
    <t>台</t>
    <rPh sb="0" eb="1">
      <t>ダイ</t>
    </rPh>
    <phoneticPr fontId="2"/>
  </si>
  <si>
    <t>台　　　　</t>
    <rPh sb="0" eb="1">
      <t>ダイ</t>
    </rPh>
    <phoneticPr fontId="2"/>
  </si>
  <si>
    <t>台　　　</t>
    <rPh sb="0" eb="1">
      <t>ダイ</t>
    </rPh>
    <phoneticPr fontId="2"/>
  </si>
  <si>
    <t>円</t>
    <rPh sb="0" eb="1">
      <t>エン</t>
    </rPh>
    <phoneticPr fontId="2"/>
  </si>
  <si>
    <t>蓄冷式クーラー</t>
    <phoneticPr fontId="2"/>
  </si>
  <si>
    <t>温水式ヒーター</t>
    <phoneticPr fontId="2"/>
  </si>
  <si>
    <t>蓄冷式クーラー</t>
    <phoneticPr fontId="2"/>
  </si>
  <si>
    <t>いすゞ自動車_クーラー</t>
    <phoneticPr fontId="2"/>
  </si>
  <si>
    <t>日野自動車_クーラー</t>
    <phoneticPr fontId="2"/>
  </si>
  <si>
    <t>三菱ふそう_クーラー</t>
    <phoneticPr fontId="2"/>
  </si>
  <si>
    <t>日野自動車_ヒーター</t>
    <phoneticPr fontId="2"/>
  </si>
  <si>
    <t>三菱ふそう_ヒーター</t>
    <phoneticPr fontId="2"/>
  </si>
  <si>
    <t>(</t>
    <phoneticPr fontId="2"/>
  </si>
  <si>
    <t>(</t>
    <phoneticPr fontId="2"/>
  </si>
  <si>
    <t>台)</t>
    <rPh sb="0" eb="1">
      <t>ダイ</t>
    </rPh>
    <phoneticPr fontId="2"/>
  </si>
  <si>
    <t>様式1</t>
    <rPh sb="0" eb="2">
      <t>ヨウシキ</t>
    </rPh>
    <phoneticPr fontId="2"/>
  </si>
  <si>
    <t>ｱｲﾄﾞﾘﾝｸﾞｽﾄｯﾌﾟ支援機器</t>
    <rPh sb="13" eb="15">
      <t>シエン</t>
    </rPh>
    <rPh sb="15" eb="17">
      <t>キキ</t>
    </rPh>
    <phoneticPr fontId="2"/>
  </si>
  <si>
    <t>―</t>
    <phoneticPr fontId="2"/>
  </si>
  <si>
    <t>様式3</t>
    <rPh sb="0" eb="2">
      <t>ヨウシキ</t>
    </rPh>
    <phoneticPr fontId="2"/>
  </si>
  <si>
    <t>口座名義</t>
    <rPh sb="0" eb="2">
      <t>コウザ</t>
    </rPh>
    <rPh sb="2" eb="4">
      <t>メイギ</t>
    </rPh>
    <phoneticPr fontId="2"/>
  </si>
  <si>
    <t>支店名</t>
    <rPh sb="0" eb="3">
      <t>シテンメイ</t>
    </rPh>
    <phoneticPr fontId="2"/>
  </si>
  <si>
    <t>　　　　　３．振込先銀行</t>
    <rPh sb="7" eb="10">
      <t>フリコミサキ</t>
    </rPh>
    <rPh sb="10" eb="12">
      <t>ギンコウ</t>
    </rPh>
    <phoneticPr fontId="2"/>
  </si>
  <si>
    <t>フリガナ</t>
    <phoneticPr fontId="2"/>
  </si>
  <si>
    <t>㊞</t>
    <phoneticPr fontId="2"/>
  </si>
  <si>
    <t>会　  長  　山 　口 　嘉 　彦  　殿</t>
    <phoneticPr fontId="2"/>
  </si>
  <si>
    <t>　　　　　　　(１)環境対応車   　</t>
    <rPh sb="10" eb="12">
      <t>カンキョウ</t>
    </rPh>
    <rPh sb="12" eb="14">
      <t>タイオウ</t>
    </rPh>
    <rPh sb="14" eb="15">
      <t>シャ</t>
    </rPh>
    <phoneticPr fontId="2"/>
  </si>
  <si>
    <t>　　　　　　　(２)その他   　</t>
    <rPh sb="12" eb="13">
      <t>タ</t>
    </rPh>
    <phoneticPr fontId="2"/>
  </si>
  <si>
    <t>会　  長  　山 　口 　嘉 　彦  　殿</t>
    <phoneticPr fontId="2"/>
  </si>
  <si>
    <t>様式2</t>
    <rPh sb="0" eb="2">
      <t>ヨウシキ</t>
    </rPh>
    <phoneticPr fontId="2"/>
  </si>
  <si>
    <t>　殿</t>
    <rPh sb="1" eb="2">
      <t>ドノ</t>
    </rPh>
    <phoneticPr fontId="2"/>
  </si>
  <si>
    <t>部署・役職</t>
    <phoneticPr fontId="2"/>
  </si>
  <si>
    <t>担当者名</t>
    <rPh sb="0" eb="3">
      <t>タントウシャ</t>
    </rPh>
    <rPh sb="3" eb="4">
      <t>メイ</t>
    </rPh>
    <phoneticPr fontId="2"/>
  </si>
  <si>
    <t>　　　　　　協会使用欄</t>
    <rPh sb="6" eb="8">
      <t>キョウカイ</t>
    </rPh>
    <rPh sb="8" eb="10">
      <t>シヨウ</t>
    </rPh>
    <rPh sb="10" eb="11">
      <t>ラン</t>
    </rPh>
    <phoneticPr fontId="2"/>
  </si>
  <si>
    <t>導入機器数</t>
    <rPh sb="0" eb="2">
      <t>ドウニュウ</t>
    </rPh>
    <rPh sb="2" eb="4">
      <t>キキ</t>
    </rPh>
    <rPh sb="4" eb="5">
      <t>スウ</t>
    </rPh>
    <phoneticPr fontId="2"/>
  </si>
  <si>
    <t>導入車両数</t>
    <rPh sb="0" eb="2">
      <t>ドウニュウ</t>
    </rPh>
    <rPh sb="2" eb="4">
      <t>シャリョウ</t>
    </rPh>
    <rPh sb="4" eb="5">
      <t>スウ</t>
    </rPh>
    <phoneticPr fontId="2"/>
  </si>
  <si>
    <t xml:space="preserve">               ①申請一覧表　②見積書(写)</t>
    <phoneticPr fontId="2"/>
  </si>
  <si>
    <t>預金種別</t>
    <phoneticPr fontId="2"/>
  </si>
  <si>
    <t>銀行名</t>
    <rPh sb="0" eb="2">
      <t>ギンコウ</t>
    </rPh>
    <phoneticPr fontId="2"/>
  </si>
  <si>
    <t>口座番号</t>
    <rPh sb="0" eb="2">
      <t>コウザ</t>
    </rPh>
    <rPh sb="2" eb="4">
      <t>バンゴウ</t>
    </rPh>
    <phoneticPr fontId="2"/>
  </si>
  <si>
    <t>銀行・信用金庫</t>
    <phoneticPr fontId="2"/>
  </si>
  <si>
    <t>支店</t>
    <phoneticPr fontId="2"/>
  </si>
  <si>
    <t>普  通 ・ 当  座</t>
    <phoneticPr fontId="2"/>
  </si>
  <si>
    <t>モニター・ｾｯﾄ</t>
    <phoneticPr fontId="2"/>
  </si>
  <si>
    <t>電話</t>
    <rPh sb="0" eb="2">
      <t>デンワ</t>
    </rPh>
    <phoneticPr fontId="2"/>
  </si>
  <si>
    <t>メールアドレス</t>
    <phoneticPr fontId="2"/>
  </si>
  <si>
    <t>ＦＡＸ</t>
    <phoneticPr fontId="2"/>
  </si>
  <si>
    <t>　各助成金交付要綱に基づき、上記交付申請された助成金が決定しましたので通知します。</t>
    <rPh sb="1" eb="2">
      <t>カク</t>
    </rPh>
    <rPh sb="2" eb="4">
      <t>ジョセイ</t>
    </rPh>
    <rPh sb="4" eb="5">
      <t>キン</t>
    </rPh>
    <rPh sb="5" eb="7">
      <t>コウフ</t>
    </rPh>
    <rPh sb="7" eb="9">
      <t>ヨウコウ</t>
    </rPh>
    <rPh sb="10" eb="11">
      <t>モト</t>
    </rPh>
    <rPh sb="14" eb="16">
      <t>ジョウキ</t>
    </rPh>
    <rPh sb="16" eb="18">
      <t>コウフ</t>
    </rPh>
    <rPh sb="18" eb="20">
      <t>シンセイ</t>
    </rPh>
    <rPh sb="23" eb="25">
      <t>ジョセイ</t>
    </rPh>
    <rPh sb="25" eb="26">
      <t>キン</t>
    </rPh>
    <rPh sb="27" eb="29">
      <t>ケッテイ</t>
    </rPh>
    <phoneticPr fontId="2"/>
  </si>
  <si>
    <t>一般社団法人 岐阜県トラック協会</t>
    <phoneticPr fontId="2"/>
  </si>
  <si>
    <t>会　長  　山 　口 　嘉 　彦</t>
    <phoneticPr fontId="2"/>
  </si>
  <si>
    <t xml:space="preserve">                ①申請一覧表  ②見積書(写)  ③誓約書    ④諸元表</t>
    <phoneticPr fontId="2"/>
  </si>
  <si>
    <t>連絡先所在地</t>
    <rPh sb="0" eb="3">
      <t>レンラクサキ</t>
    </rPh>
    <rPh sb="3" eb="4">
      <t>ジョ</t>
    </rPh>
    <rPh sb="4" eb="6">
      <t>ザイチ</t>
    </rPh>
    <phoneticPr fontId="2"/>
  </si>
  <si>
    <t>ｲﾝﾀｰﾛｯｸ</t>
  </si>
  <si>
    <t>ｲﾝﾀｰﾛｯｸ</t>
    <phoneticPr fontId="2"/>
  </si>
  <si>
    <t>環境対応車及び安全・環境機器助成金交付申請書</t>
    <rPh sb="0" eb="2">
      <t>カンキョウ</t>
    </rPh>
    <rPh sb="2" eb="4">
      <t>タイオウ</t>
    </rPh>
    <rPh sb="4" eb="5">
      <t>シャ</t>
    </rPh>
    <rPh sb="5" eb="6">
      <t>オヨ</t>
    </rPh>
    <rPh sb="7" eb="9">
      <t>アンゼン</t>
    </rPh>
    <rPh sb="10" eb="12">
      <t>カンキョウ</t>
    </rPh>
    <rPh sb="12" eb="14">
      <t>キキ</t>
    </rPh>
    <rPh sb="14" eb="17">
      <t>ジョセイキン</t>
    </rPh>
    <phoneticPr fontId="2"/>
  </si>
  <si>
    <t>環境対応車及び安全・環境機器助成金交付決定通知書</t>
    <rPh sb="0" eb="2">
      <t>カンキョウ</t>
    </rPh>
    <rPh sb="2" eb="4">
      <t>タイオウ</t>
    </rPh>
    <rPh sb="4" eb="5">
      <t>シャ</t>
    </rPh>
    <rPh sb="5" eb="6">
      <t>オヨ</t>
    </rPh>
    <rPh sb="10" eb="12">
      <t>カンキョウ</t>
    </rPh>
    <rPh sb="12" eb="14">
      <t>キキ</t>
    </rPh>
    <rPh sb="14" eb="17">
      <t>ジョセイキン</t>
    </rPh>
    <rPh sb="17" eb="19">
      <t>コウフ</t>
    </rPh>
    <rPh sb="19" eb="21">
      <t>ケッテイ</t>
    </rPh>
    <rPh sb="21" eb="23">
      <t>ツウチ</t>
    </rPh>
    <rPh sb="23" eb="24">
      <t>ショ</t>
    </rPh>
    <phoneticPr fontId="2"/>
  </si>
  <si>
    <t>環境対応車及び安全・環境機器を導入しますので、各助成金の交付要綱に基づき、下記の通り申請します。</t>
    <rPh sb="0" eb="2">
      <t>カンキョウ</t>
    </rPh>
    <rPh sb="2" eb="4">
      <t>タイオウ</t>
    </rPh>
    <rPh sb="4" eb="5">
      <t>シャ</t>
    </rPh>
    <rPh sb="5" eb="6">
      <t>オヨ</t>
    </rPh>
    <rPh sb="7" eb="9">
      <t>アンゼン</t>
    </rPh>
    <rPh sb="10" eb="12">
      <t>カンキョウ</t>
    </rPh>
    <rPh sb="12" eb="14">
      <t>キキ</t>
    </rPh>
    <rPh sb="15" eb="17">
      <t>ドウニュウ</t>
    </rPh>
    <rPh sb="23" eb="24">
      <t>カク</t>
    </rPh>
    <rPh sb="24" eb="27">
      <t>ジョセイキン</t>
    </rPh>
    <rPh sb="28" eb="30">
      <t>コウフ</t>
    </rPh>
    <rPh sb="30" eb="32">
      <t>ヨウコウ</t>
    </rPh>
    <rPh sb="33" eb="34">
      <t>モト</t>
    </rPh>
    <rPh sb="37" eb="39">
      <t>カキ</t>
    </rPh>
    <rPh sb="40" eb="41">
      <t>トオ</t>
    </rPh>
    <rPh sb="42" eb="44">
      <t>シンセイ</t>
    </rPh>
    <phoneticPr fontId="2"/>
  </si>
  <si>
    <t>環境対応車及び安全・環境機器助成事業実績報告書(助成金交付請求書）</t>
    <rPh sb="0" eb="2">
      <t>カンキョウ</t>
    </rPh>
    <rPh sb="2" eb="4">
      <t>タイオウ</t>
    </rPh>
    <rPh sb="4" eb="5">
      <t>シャ</t>
    </rPh>
    <rPh sb="5" eb="6">
      <t>オヨ</t>
    </rPh>
    <rPh sb="7" eb="9">
      <t>アンゼン</t>
    </rPh>
    <rPh sb="10" eb="12">
      <t>カンキョウ</t>
    </rPh>
    <rPh sb="12" eb="14">
      <t>キキ</t>
    </rPh>
    <rPh sb="14" eb="16">
      <t>ジョセイ</t>
    </rPh>
    <rPh sb="16" eb="18">
      <t>ジギョウ</t>
    </rPh>
    <rPh sb="18" eb="20">
      <t>ジッセキ</t>
    </rPh>
    <rPh sb="20" eb="23">
      <t>ホウコクショ</t>
    </rPh>
    <phoneticPr fontId="2"/>
  </si>
  <si>
    <t>----------</t>
    <phoneticPr fontId="2"/>
  </si>
  <si>
    <t>販売会社
（リース会社）</t>
    <rPh sb="0" eb="2">
      <t>ハンバイ</t>
    </rPh>
    <rPh sb="2" eb="4">
      <t>ガイシャ</t>
    </rPh>
    <rPh sb="9" eb="11">
      <t>カイシャ</t>
    </rPh>
    <phoneticPr fontId="2"/>
  </si>
  <si>
    <t>販売会社</t>
  </si>
  <si>
    <t>（リース会社）</t>
  </si>
  <si>
    <t>導入予定日</t>
    <rPh sb="0" eb="2">
      <t>ドウニュウ</t>
    </rPh>
    <rPh sb="2" eb="4">
      <t>ヨテイ</t>
    </rPh>
    <rPh sb="4" eb="5">
      <t>ビ</t>
    </rPh>
    <phoneticPr fontId="2"/>
  </si>
  <si>
    <t>助成金交付決定額</t>
    <phoneticPr fontId="2"/>
  </si>
  <si>
    <t>導入予定年月</t>
    <rPh sb="0" eb="2">
      <t>ドウニュウ</t>
    </rPh>
    <rPh sb="2" eb="4">
      <t>ヨテイ</t>
    </rPh>
    <rPh sb="4" eb="5">
      <t>ネン</t>
    </rPh>
    <rPh sb="5" eb="6">
      <t>ツキ</t>
    </rPh>
    <phoneticPr fontId="2"/>
  </si>
  <si>
    <t>登録予定年月</t>
    <rPh sb="0" eb="2">
      <t>トウロク</t>
    </rPh>
    <rPh sb="2" eb="4">
      <t>ヨテイ</t>
    </rPh>
    <rPh sb="4" eb="6">
      <t>ネンゲツ</t>
    </rPh>
    <phoneticPr fontId="2"/>
  </si>
  <si>
    <t>年　月</t>
    <rPh sb="0" eb="1">
      <t>ネン</t>
    </rPh>
    <rPh sb="2" eb="3">
      <t>ツキ</t>
    </rPh>
    <phoneticPr fontId="2"/>
  </si>
  <si>
    <t>富士通_トランストロン製_EMS</t>
    <rPh sb="0" eb="3">
      <t>フジツウ</t>
    </rPh>
    <rPh sb="11" eb="12">
      <t>セイ</t>
    </rPh>
    <phoneticPr fontId="2"/>
  </si>
  <si>
    <t>あきば商会_一体</t>
    <rPh sb="3" eb="5">
      <t>しょうかい</t>
    </rPh>
    <rPh sb="6" eb="8">
      <t>いったい</t>
    </rPh>
    <phoneticPr fontId="2" type="Hiragana"/>
  </si>
  <si>
    <t>ＮＰシステム開発_一体</t>
    <rPh sb="9" eb="11">
      <t>イッタイ</t>
    </rPh>
    <phoneticPr fontId="2"/>
  </si>
  <si>
    <t>エムモビリティ_一体</t>
    <rPh sb="8" eb="10">
      <t>いったい</t>
    </rPh>
    <phoneticPr fontId="2" type="Hiragana"/>
  </si>
  <si>
    <t>データ・テック_一体</t>
    <rPh sb="8" eb="10">
      <t>いったい</t>
    </rPh>
    <phoneticPr fontId="2" type="Hiragana"/>
  </si>
  <si>
    <t>デンソー_一体</t>
    <rPh sb="5" eb="7">
      <t>いったい</t>
    </rPh>
    <phoneticPr fontId="2" type="Hiragana"/>
  </si>
  <si>
    <t>デンソーテン_一体</t>
    <rPh sb="7" eb="9">
      <t>いったい</t>
    </rPh>
    <phoneticPr fontId="2" type="Hiragana"/>
  </si>
  <si>
    <t>東海クラリオン_一体</t>
    <rPh sb="8" eb="10">
      <t>イッタイ</t>
    </rPh>
    <phoneticPr fontId="2"/>
  </si>
  <si>
    <t>富士通_一体</t>
    <rPh sb="0" eb="3">
      <t>ふじつう</t>
    </rPh>
    <rPh sb="4" eb="6">
      <t>いったい</t>
    </rPh>
    <phoneticPr fontId="2" type="Hiragana"/>
  </si>
  <si>
    <t>富士通_トランストロン製_一体</t>
    <rPh sb="13" eb="15">
      <t>イッタイ</t>
    </rPh>
    <phoneticPr fontId="2"/>
  </si>
  <si>
    <t>モバイルリンク_一体</t>
    <rPh sb="8" eb="10">
      <t>いったい</t>
    </rPh>
    <phoneticPr fontId="2" type="Hiragana"/>
  </si>
  <si>
    <t>矢崎エナジーシステム_一体</t>
    <rPh sb="0" eb="2">
      <t>やざき</t>
    </rPh>
    <rPh sb="11" eb="13">
      <t>いったい</t>
    </rPh>
    <phoneticPr fontId="2" type="Hiragana"/>
  </si>
  <si>
    <t>TWC1-M90C</t>
    <phoneticPr fontId="2"/>
  </si>
  <si>
    <t>WTJ-N10</t>
    <phoneticPr fontId="2"/>
  </si>
  <si>
    <t>WTJ-S7</t>
    <phoneticPr fontId="2"/>
  </si>
  <si>
    <t>FC-DR210DRT</t>
    <phoneticPr fontId="2"/>
  </si>
  <si>
    <t>THD-501RW</t>
    <phoneticPr fontId="2"/>
  </si>
  <si>
    <t>ネクストリンク</t>
    <phoneticPr fontId="2"/>
  </si>
  <si>
    <t>NL-101AHDS</t>
    <phoneticPr fontId="2"/>
  </si>
  <si>
    <t>NL-101AHDSC</t>
    <phoneticPr fontId="2"/>
  </si>
  <si>
    <t xml:space="preserve"> 　環境対応車及び安全・環境機器を導入しますので、各助成金の交付要綱に基づき、助成金の支払いについて、</t>
    <rPh sb="2" eb="4">
      <t>カンキョウ</t>
    </rPh>
    <rPh sb="4" eb="6">
      <t>タイオウ</t>
    </rPh>
    <rPh sb="6" eb="7">
      <t>シャ</t>
    </rPh>
    <rPh sb="7" eb="8">
      <t>オヨ</t>
    </rPh>
    <rPh sb="9" eb="11">
      <t>アンゼン</t>
    </rPh>
    <rPh sb="12" eb="14">
      <t>カンキョウ</t>
    </rPh>
    <rPh sb="14" eb="16">
      <t>キキ</t>
    </rPh>
    <rPh sb="17" eb="19">
      <t>ドウニュウ</t>
    </rPh>
    <rPh sb="25" eb="26">
      <t>カク</t>
    </rPh>
    <rPh sb="26" eb="29">
      <t>ジョセイキン</t>
    </rPh>
    <rPh sb="30" eb="32">
      <t>コウフ</t>
    </rPh>
    <rPh sb="32" eb="34">
      <t>ヨウコウ</t>
    </rPh>
    <rPh sb="35" eb="36">
      <t>モト</t>
    </rPh>
    <rPh sb="39" eb="42">
      <t>ジョセイキン</t>
    </rPh>
    <rPh sb="43" eb="45">
      <t>シハラ</t>
    </rPh>
    <phoneticPr fontId="2"/>
  </si>
  <si>
    <t xml:space="preserve"> 下記の通り請求致します。</t>
    <rPh sb="1" eb="3">
      <t>カキ</t>
    </rPh>
    <rPh sb="4" eb="5">
      <t>トオ</t>
    </rPh>
    <rPh sb="6" eb="8">
      <t>セイキュウ</t>
    </rPh>
    <rPh sb="8" eb="9">
      <t>イタ</t>
    </rPh>
    <phoneticPr fontId="2"/>
  </si>
  <si>
    <t>NH_Technology_簡易</t>
    <phoneticPr fontId="2" type="Hiragana"/>
  </si>
  <si>
    <t>Nauto_Japan_簡易</t>
    <phoneticPr fontId="2" type="Hiragana"/>
  </si>
  <si>
    <t>JK_TECH_標準</t>
    <phoneticPr fontId="2" type="Hiragana"/>
  </si>
  <si>
    <t>テクノホライゾン_ファインフィットデザインカンパニー_連携</t>
    <phoneticPr fontId="2"/>
  </si>
  <si>
    <t>TMX-DM03-CO</t>
    <phoneticPr fontId="2"/>
  </si>
  <si>
    <t>導入車両</t>
    <rPh sb="0" eb="4">
      <t>ドウニュウ</t>
    </rPh>
    <phoneticPr fontId="2"/>
  </si>
  <si>
    <t>通称名</t>
    <rPh sb="0" eb="2">
      <t>ツウショウ</t>
    </rPh>
    <rPh sb="2" eb="3">
      <t>シャセィウ</t>
    </rPh>
    <phoneticPr fontId="2"/>
  </si>
  <si>
    <t>車両区分
(車両総重量)</t>
    <phoneticPr fontId="2"/>
  </si>
  <si>
    <t>新車</t>
    <rPh sb="0" eb="2">
      <t>シンシャ</t>
    </rPh>
    <phoneticPr fontId="2"/>
  </si>
  <si>
    <t>環境対応車導入促進助成金交付申請一覧</t>
    <rPh sb="0" eb="5">
      <t>カンキョウタイオウス</t>
    </rPh>
    <rPh sb="5" eb="7">
      <t>ドウニュウ</t>
    </rPh>
    <rPh sb="7" eb="9">
      <t>ソクシン</t>
    </rPh>
    <rPh sb="9" eb="12">
      <t>ジョセイキン</t>
    </rPh>
    <rPh sb="12" eb="14">
      <t>コウフ</t>
    </rPh>
    <rPh sb="14" eb="16">
      <t>シンセイ</t>
    </rPh>
    <rPh sb="16" eb="18">
      <t>イチラン</t>
    </rPh>
    <phoneticPr fontId="2"/>
  </si>
  <si>
    <t>安全装置申請一覧表</t>
  </si>
  <si>
    <t>ドライブレコーダー申請一覧表</t>
    <rPh sb="9" eb="11">
      <t>シンセイ</t>
    </rPh>
    <rPh sb="11" eb="13">
      <t>イチラン</t>
    </rPh>
    <rPh sb="13" eb="14">
      <t>ヒョウ</t>
    </rPh>
    <phoneticPr fontId="2"/>
  </si>
  <si>
    <t>可動式突入防止装置明細一覧</t>
    <rPh sb="0" eb="3">
      <t>カドウシキ</t>
    </rPh>
    <rPh sb="3" eb="5">
      <t>トツニュウ</t>
    </rPh>
    <rPh sb="5" eb="7">
      <t>ボウシ</t>
    </rPh>
    <rPh sb="7" eb="9">
      <t>ソウチ</t>
    </rPh>
    <rPh sb="9" eb="11">
      <t>メイサイ</t>
    </rPh>
    <rPh sb="11" eb="13">
      <t>イチラン</t>
    </rPh>
    <phoneticPr fontId="2"/>
  </si>
  <si>
    <t>ＥＭＳ用機器申請一覧表</t>
    <rPh sb="3" eb="4">
      <t>ヨウ</t>
    </rPh>
    <rPh sb="4" eb="6">
      <t>キキ</t>
    </rPh>
    <rPh sb="6" eb="8">
      <t>シンセイ</t>
    </rPh>
    <rPh sb="8" eb="10">
      <t>イチラン</t>
    </rPh>
    <rPh sb="10" eb="11">
      <t>ヒョウ</t>
    </rPh>
    <phoneticPr fontId="2"/>
  </si>
  <si>
    <t>アイドリングストップ支援機器導入一覧表</t>
    <rPh sb="10" eb="12">
      <t>シエン</t>
    </rPh>
    <rPh sb="12" eb="14">
      <t>キキ</t>
    </rPh>
    <rPh sb="14" eb="16">
      <t>ドウニュウ</t>
    </rPh>
    <rPh sb="16" eb="18">
      <t>イチラン</t>
    </rPh>
    <rPh sb="18" eb="19">
      <t>ヒョウ</t>
    </rPh>
    <phoneticPr fontId="2"/>
  </si>
  <si>
    <t>後付安全装置</t>
    <rPh sb="0" eb="2">
      <t>アトヅケ</t>
    </rPh>
    <rPh sb="2" eb="6">
      <t>アンゼn</t>
    </rPh>
    <phoneticPr fontId="2"/>
  </si>
  <si>
    <t>後付安全装置</t>
    <phoneticPr fontId="2"/>
  </si>
  <si>
    <t>ドライバーモニターII</t>
    <phoneticPr fontId="2"/>
  </si>
  <si>
    <t>日野自動車_後付</t>
    <phoneticPr fontId="2"/>
  </si>
  <si>
    <t>0068F0000</t>
    <phoneticPr fontId="2"/>
  </si>
  <si>
    <t>0068H0000</t>
    <phoneticPr fontId="2"/>
  </si>
  <si>
    <t xml:space="preserve">0068G0000 </t>
  </si>
  <si>
    <t>0068J0000</t>
    <phoneticPr fontId="2"/>
  </si>
  <si>
    <t>DN-DSM</t>
    <phoneticPr fontId="2"/>
  </si>
  <si>
    <t>FDMS-1</t>
    <phoneticPr fontId="2"/>
  </si>
  <si>
    <t>ビューテック_後付</t>
    <phoneticPr fontId="2"/>
  </si>
  <si>
    <t xml:space="preserve"> 岐ト協発第１３７号</t>
    <phoneticPr fontId="2"/>
  </si>
  <si>
    <t>令和4年1月24日</t>
    <rPh sb="0" eb="2">
      <t>レイワ</t>
    </rPh>
    <rPh sb="3" eb="4">
      <t>ネン</t>
    </rPh>
    <rPh sb="5" eb="6">
      <t>ガツ</t>
    </rPh>
    <rPh sb="8" eb="9">
      <t>ニチ</t>
    </rPh>
    <phoneticPr fontId="2"/>
  </si>
  <si>
    <t>予定年月</t>
    <phoneticPr fontId="2"/>
  </si>
  <si>
    <t>登録</t>
    <rPh sb="0" eb="2">
      <t>トウロク</t>
    </rPh>
    <phoneticPr fontId="2"/>
  </si>
  <si>
    <t>登録年月日</t>
    <rPh sb="0" eb="2">
      <t>トウロク</t>
    </rPh>
    <rPh sb="2" eb="5">
      <t>ネn</t>
    </rPh>
    <phoneticPr fontId="2"/>
  </si>
  <si>
    <t>年　月　日</t>
    <rPh sb="0" eb="1">
      <t>ネン</t>
    </rPh>
    <rPh sb="2" eb="3">
      <t>ツキ</t>
    </rPh>
    <rPh sb="4" eb="5">
      <t>ニティ</t>
    </rPh>
    <phoneticPr fontId="2"/>
  </si>
  <si>
    <t>誓約書</t>
    <rPh sb="0" eb="3">
      <t>セイヤクショ</t>
    </rPh>
    <phoneticPr fontId="2"/>
  </si>
  <si>
    <t>安全装置について【名称：　　　　　　　　　　】から【　　　　　　　　円】の補助（助成）を受けます。</t>
    <rPh sb="0" eb="2">
      <t>アンゼン</t>
    </rPh>
    <rPh sb="2" eb="4">
      <t>ソウチ</t>
    </rPh>
    <phoneticPr fontId="2"/>
  </si>
  <si>
    <t>ﾄﾞﾗｲﾌﾞﾚｺｰﾀﾞｰについて【名称：　　　　　　　　　　】から【　　　　　　　　円】の補助（助成）を受けます。</t>
    <phoneticPr fontId="2"/>
  </si>
  <si>
    <t>ＥＭＳ用機器について【名称：　　　　　　　　　　】から【　　　　　　　　円】の補助（助成）を受けます。</t>
    <phoneticPr fontId="2"/>
  </si>
  <si>
    <t>ｱｲﾄﾞﾘﾝｸﾞｽﾄｯﾌﾟについて【名称：　　　　　　　　　　】から【　　　　　　　　円】の補助（助成）を受けます。</t>
    <phoneticPr fontId="2"/>
  </si>
  <si>
    <t>申請者代理人</t>
    <rPh sb="0" eb="3">
      <t>シンセイシャ</t>
    </rPh>
    <rPh sb="3" eb="6">
      <t>ダイリニン</t>
    </rPh>
    <phoneticPr fontId="2"/>
  </si>
  <si>
    <t>〉</t>
    <phoneticPr fontId="2"/>
  </si>
  <si>
    <t>事業者名</t>
    <rPh sb="0" eb="4">
      <t>ジギョウシャメイ</t>
    </rPh>
    <phoneticPr fontId="2"/>
  </si>
  <si>
    <t>環境対応車及び安全・環境機器助成金交付申請書(導入予定)</t>
    <rPh sb="0" eb="2">
      <t>カンキョウ</t>
    </rPh>
    <rPh sb="2" eb="4">
      <t>タイオウ</t>
    </rPh>
    <rPh sb="4" eb="5">
      <t>シャ</t>
    </rPh>
    <rPh sb="5" eb="6">
      <t>オヨ</t>
    </rPh>
    <rPh sb="7" eb="9">
      <t>アンゼン</t>
    </rPh>
    <rPh sb="10" eb="12">
      <t>カンキョウ</t>
    </rPh>
    <rPh sb="12" eb="14">
      <t>キキ</t>
    </rPh>
    <rPh sb="14" eb="17">
      <t>ジョセイキン</t>
    </rPh>
    <rPh sb="23" eb="27">
      <t>ドウニュウヨテイ</t>
    </rPh>
    <phoneticPr fontId="2"/>
  </si>
  <si>
    <t>PNX-F715Ｋ-T</t>
  </si>
  <si>
    <t>HX-220A</t>
  </si>
  <si>
    <t>HX-200A</t>
  </si>
  <si>
    <t>RV-577CS</t>
  </si>
  <si>
    <t>ZMC1-RVC27N-SQH44NN</t>
  </si>
  <si>
    <t>スマートバリュー</t>
    <phoneticPr fontId="2"/>
  </si>
  <si>
    <t>SV-101AHDS</t>
    <phoneticPr fontId="2"/>
  </si>
  <si>
    <t>SV-101AHDSC</t>
    <phoneticPr fontId="2"/>
  </si>
  <si>
    <t>SR-S05-DR</t>
    <phoneticPr fontId="2"/>
  </si>
  <si>
    <t>SR-S11-DR</t>
    <phoneticPr fontId="2"/>
  </si>
  <si>
    <t>CS-7222R</t>
    <phoneticPr fontId="2"/>
  </si>
  <si>
    <t>CS-5101R</t>
    <phoneticPr fontId="2"/>
  </si>
  <si>
    <t>MT090NV</t>
    <phoneticPr fontId="2"/>
  </si>
  <si>
    <t>RSCM-01</t>
    <phoneticPr fontId="2"/>
  </si>
  <si>
    <t>Ｃ4075Ｒ</t>
    <phoneticPr fontId="2"/>
  </si>
  <si>
    <t>Ｃ5075Ｒ</t>
    <phoneticPr fontId="2"/>
  </si>
  <si>
    <t>レゾナント・システムズ</t>
    <phoneticPr fontId="2"/>
  </si>
  <si>
    <t>エアトロニック　D２L</t>
    <phoneticPr fontId="2"/>
  </si>
  <si>
    <t>クールトロニック1600BW　Cooltronic1600BW</t>
    <phoneticPr fontId="2"/>
  </si>
  <si>
    <t>確認番号</t>
    <phoneticPr fontId="2"/>
  </si>
  <si>
    <t>〉</t>
    <phoneticPr fontId="2"/>
  </si>
  <si>
    <t>　　　　　２．添付書類</t>
    <phoneticPr fontId="2"/>
  </si>
  <si>
    <t>申請</t>
    <rPh sb="0" eb="2">
      <t>シンセイ</t>
    </rPh>
    <phoneticPr fontId="2"/>
  </si>
  <si>
    <t>安全装置</t>
    <rPh sb="0" eb="4">
      <t>アンゼンソウチ</t>
    </rPh>
    <phoneticPr fontId="2"/>
  </si>
  <si>
    <t>可動式</t>
    <rPh sb="0" eb="3">
      <t>カドウシキ</t>
    </rPh>
    <phoneticPr fontId="2"/>
  </si>
  <si>
    <t>ﾒﾙｱﾄﾞ申請者</t>
    <rPh sb="5" eb="8">
      <t>シンセイシャ</t>
    </rPh>
    <phoneticPr fontId="2"/>
  </si>
  <si>
    <t>ﾒﾙｱﾄﾞ代理</t>
    <rPh sb="5" eb="7">
      <t>ダイリ</t>
    </rPh>
    <phoneticPr fontId="2"/>
  </si>
  <si>
    <t>申請日</t>
    <rPh sb="0" eb="3">
      <t>シンセイビ</t>
    </rPh>
    <phoneticPr fontId="2"/>
  </si>
  <si>
    <t>通称名</t>
    <rPh sb="0" eb="3">
      <t>ツウショウメイ</t>
    </rPh>
    <phoneticPr fontId="2"/>
  </si>
  <si>
    <t>小型</t>
    <rPh sb="0" eb="2">
      <t>コガタ</t>
    </rPh>
    <phoneticPr fontId="2"/>
  </si>
  <si>
    <t>中型</t>
    <rPh sb="0" eb="2">
      <t>チュウガタ</t>
    </rPh>
    <phoneticPr fontId="2"/>
  </si>
  <si>
    <t>大型</t>
    <rPh sb="0" eb="2">
      <t>オオガタ</t>
    </rPh>
    <phoneticPr fontId="2"/>
  </si>
  <si>
    <t>3月以前</t>
    <rPh sb="1" eb="2">
      <t>ガツ</t>
    </rPh>
    <rPh sb="2" eb="4">
      <t>イゼン</t>
    </rPh>
    <phoneticPr fontId="2"/>
  </si>
  <si>
    <t>ｲﾝﾀｰﾛｯｸ</t>
    <phoneticPr fontId="2"/>
  </si>
  <si>
    <t>後付</t>
    <rPh sb="0" eb="2">
      <t>アトヅケ</t>
    </rPh>
    <phoneticPr fontId="2"/>
  </si>
  <si>
    <t>メーカー</t>
    <phoneticPr fontId="2"/>
  </si>
  <si>
    <t>一体</t>
    <rPh sb="0" eb="2">
      <t>イッタイ</t>
    </rPh>
    <phoneticPr fontId="2"/>
  </si>
  <si>
    <t>運行管理</t>
    <rPh sb="0" eb="4">
      <t>ウンコウカンリ</t>
    </rPh>
    <phoneticPr fontId="2"/>
  </si>
  <si>
    <t>標準</t>
    <rPh sb="0" eb="2">
      <t>ヒョウジュン</t>
    </rPh>
    <phoneticPr fontId="2"/>
  </si>
  <si>
    <t>簡易</t>
    <rPh sb="0" eb="2">
      <t>カンイ</t>
    </rPh>
    <phoneticPr fontId="2"/>
  </si>
  <si>
    <t>メーカー</t>
    <phoneticPr fontId="2"/>
  </si>
  <si>
    <t>ｴｱﾋｰﾀ</t>
  </si>
  <si>
    <t>車載B冷房</t>
  </si>
  <si>
    <t>温水式ﾋｰﾀｰ</t>
  </si>
  <si>
    <t>蓄冷式ｸｰﾗｰ</t>
  </si>
  <si>
    <t>毛布</t>
  </si>
  <si>
    <t>ドラレコ</t>
    <phoneticPr fontId="2"/>
  </si>
  <si>
    <t>EMS</t>
    <phoneticPr fontId="2"/>
  </si>
  <si>
    <t>アイドリングストップ</t>
    <phoneticPr fontId="2"/>
  </si>
  <si>
    <t>NO</t>
    <phoneticPr fontId="2"/>
  </si>
  <si>
    <t>メーカー</t>
    <phoneticPr fontId="2"/>
  </si>
  <si>
    <t>後方</t>
    <rPh sb="0" eb="2">
      <t>コウホウ</t>
    </rPh>
    <phoneticPr fontId="2"/>
  </si>
  <si>
    <t>側方</t>
    <rPh sb="0" eb="2">
      <t>ソクホウ</t>
    </rPh>
    <phoneticPr fontId="2"/>
  </si>
  <si>
    <t>後付ASV</t>
    <rPh sb="0" eb="2">
      <t>アトヅケ</t>
    </rPh>
    <phoneticPr fontId="2"/>
  </si>
  <si>
    <t>返信日</t>
    <rPh sb="0" eb="2">
      <t>ヘンシン</t>
    </rPh>
    <rPh sb="2" eb="3">
      <t>ヒ</t>
    </rPh>
    <phoneticPr fontId="2"/>
  </si>
  <si>
    <t>発番</t>
    <rPh sb="0" eb="2">
      <t>ハツバン</t>
    </rPh>
    <phoneticPr fontId="2"/>
  </si>
  <si>
    <t>令和　年　月　日</t>
    <rPh sb="0" eb="2">
      <t>レイワ</t>
    </rPh>
    <rPh sb="3" eb="4">
      <t>ネン</t>
    </rPh>
    <rPh sb="5" eb="6">
      <t>ガツ</t>
    </rPh>
    <rPh sb="7" eb="8">
      <t>ニチ</t>
    </rPh>
    <phoneticPr fontId="2"/>
  </si>
  <si>
    <t xml:space="preserve">                 ①導入内訳書、誓約書</t>
    <rPh sb="18" eb="23">
      <t>ドウニュウウチワケショ</t>
    </rPh>
    <phoneticPr fontId="2"/>
  </si>
  <si>
    <t>安全装置導入内訳書</t>
    <rPh sb="4" eb="9">
      <t>ドウニュウウチワケショ</t>
    </rPh>
    <phoneticPr fontId="2"/>
  </si>
  <si>
    <t>ドライブレコーダー導入内訳書</t>
    <rPh sb="9" eb="14">
      <t>ドウニュウウチワケショ</t>
    </rPh>
    <phoneticPr fontId="2"/>
  </si>
  <si>
    <t>可動式突入防止装置導入内訳書</t>
    <rPh sb="0" eb="3">
      <t>カドウシキ</t>
    </rPh>
    <rPh sb="3" eb="5">
      <t>トツニュウ</t>
    </rPh>
    <rPh sb="5" eb="7">
      <t>ボウシ</t>
    </rPh>
    <rPh sb="7" eb="9">
      <t>ソウチ</t>
    </rPh>
    <rPh sb="9" eb="14">
      <t>ドウニュウウチワケショ</t>
    </rPh>
    <phoneticPr fontId="2"/>
  </si>
  <si>
    <t>ＥＭＳ用機器導入内訳書</t>
    <rPh sb="3" eb="4">
      <t>ヨウ</t>
    </rPh>
    <rPh sb="4" eb="6">
      <t>キキ</t>
    </rPh>
    <rPh sb="6" eb="11">
      <t>ドウニュウウチワケショ</t>
    </rPh>
    <phoneticPr fontId="2"/>
  </si>
  <si>
    <t>アイドリングストップ支援機器導入内訳書</t>
    <rPh sb="10" eb="12">
      <t>シエン</t>
    </rPh>
    <rPh sb="12" eb="14">
      <t>キキ</t>
    </rPh>
    <rPh sb="14" eb="19">
      <t>ドウニュウウチワケショ</t>
    </rPh>
    <phoneticPr fontId="2"/>
  </si>
  <si>
    <t>環境対応車導入内訳書</t>
    <rPh sb="0" eb="5">
      <t>カンキョウタイオウス</t>
    </rPh>
    <rPh sb="5" eb="7">
      <t>ドウニュウ</t>
    </rPh>
    <rPh sb="7" eb="10">
      <t>ウチワケショ</t>
    </rPh>
    <phoneticPr fontId="2"/>
  </si>
  <si>
    <t>代理人名</t>
    <rPh sb="0" eb="3">
      <t>ダイリニン</t>
    </rPh>
    <rPh sb="3" eb="4">
      <t>メイ</t>
    </rPh>
    <phoneticPr fontId="2"/>
  </si>
  <si>
    <t>会社名(販売会社等)</t>
    <rPh sb="0" eb="3">
      <t>カイシャメイ</t>
    </rPh>
    <rPh sb="4" eb="8">
      <t>ハンバイカイシャ</t>
    </rPh>
    <rPh sb="8" eb="9">
      <t>トウ</t>
    </rPh>
    <phoneticPr fontId="2"/>
  </si>
  <si>
    <t>会員事業者名</t>
    <rPh sb="0" eb="2">
      <t>カイイン</t>
    </rPh>
    <rPh sb="2" eb="5">
      <t>ジギョウシャ</t>
    </rPh>
    <rPh sb="5" eb="6">
      <t>メイ</t>
    </rPh>
    <phoneticPr fontId="2"/>
  </si>
  <si>
    <t xml:space="preserve">               　 ①導入内訳書　②車検証(写) ③請求書(写)及び領収書(写)(ﾘｰｽの場合はﾘｰｽ契約書(写))</t>
    <rPh sb="18" eb="20">
      <t>ドウニュウ</t>
    </rPh>
    <rPh sb="20" eb="23">
      <t>ウチワケショ</t>
    </rPh>
    <rPh sb="25" eb="28">
      <t>シャケンショウ</t>
    </rPh>
    <rPh sb="29" eb="30">
      <t>ウツ</t>
    </rPh>
    <rPh sb="33" eb="36">
      <t>セイキュウショ</t>
    </rPh>
    <rPh sb="37" eb="38">
      <t>ウツ</t>
    </rPh>
    <rPh sb="39" eb="40">
      <t>オヨ</t>
    </rPh>
    <rPh sb="41" eb="44">
      <t>リョウシュウショ</t>
    </rPh>
    <rPh sb="45" eb="46">
      <t>ウツ</t>
    </rPh>
    <rPh sb="52" eb="54">
      <t>バアイ</t>
    </rPh>
    <rPh sb="58" eb="60">
      <t>ケイヤク</t>
    </rPh>
    <rPh sb="60" eb="61">
      <t>ショ</t>
    </rPh>
    <rPh sb="62" eb="63">
      <t>ウツ</t>
    </rPh>
    <phoneticPr fontId="2"/>
  </si>
  <si>
    <t>会員事業者</t>
    <rPh sb="0" eb="2">
      <t>カイイン</t>
    </rPh>
    <rPh sb="2" eb="5">
      <t>ジギョウシャ</t>
    </rPh>
    <phoneticPr fontId="2"/>
  </si>
  <si>
    <t>BS002</t>
    <phoneticPr fontId="2" type="Hiragana"/>
  </si>
  <si>
    <t>RYK-CC104W</t>
    <phoneticPr fontId="2" type="Hiragana"/>
  </si>
  <si>
    <t>DC-DR430(T)</t>
    <phoneticPr fontId="2"/>
  </si>
  <si>
    <t>JK_TECH_簡易</t>
    <phoneticPr fontId="2" type="Hiragana"/>
  </si>
  <si>
    <t>GE-12GPS</t>
    <phoneticPr fontId="2" type="Hiragana"/>
  </si>
  <si>
    <t>STM-101</t>
    <phoneticPr fontId="2"/>
  </si>
  <si>
    <t>STM-302BC</t>
    <phoneticPr fontId="2" type="Hiragana"/>
  </si>
  <si>
    <t>CiMES EyeT5 16GS</t>
    <phoneticPr fontId="2" type="Hiragana"/>
  </si>
  <si>
    <t>XLDR-ADAS-IR-B</t>
    <phoneticPr fontId="2"/>
  </si>
  <si>
    <t>XLDR-L2KG-ＮR-B</t>
  </si>
  <si>
    <t>XLDR-L3KG-B</t>
    <phoneticPr fontId="2"/>
  </si>
  <si>
    <t>PSE-3010</t>
    <phoneticPr fontId="2"/>
  </si>
  <si>
    <t>PSE-1020</t>
    <phoneticPr fontId="2"/>
  </si>
  <si>
    <t>PSE-7010</t>
    <phoneticPr fontId="2"/>
  </si>
  <si>
    <t>AMEX-A07TR</t>
    <phoneticPr fontId="2" type="Hiragana"/>
  </si>
  <si>
    <t>TX2100</t>
    <phoneticPr fontId="2"/>
  </si>
  <si>
    <t>日本鋭明技術_標準</t>
    <phoneticPr fontId="2"/>
  </si>
  <si>
    <t>ビューテック_標準</t>
    <phoneticPr fontId="2"/>
  </si>
  <si>
    <t>NV2HD-SE</t>
    <phoneticPr fontId="2"/>
  </si>
  <si>
    <t>STR-200N</t>
    <phoneticPr fontId="2"/>
  </si>
  <si>
    <t>LNP-1000-SP1</t>
    <phoneticPr fontId="2"/>
  </si>
  <si>
    <t>5152086100026</t>
    <phoneticPr fontId="2"/>
  </si>
  <si>
    <t>IDR-1200</t>
    <phoneticPr fontId="2"/>
  </si>
  <si>
    <t>STR-100</t>
    <phoneticPr fontId="2"/>
  </si>
  <si>
    <t>INBYTE_標準</t>
    <phoneticPr fontId="2"/>
  </si>
  <si>
    <t>MDAS-9T</t>
    <phoneticPr fontId="2"/>
  </si>
  <si>
    <t>ウィンズ・テクノロジー・ジャパン_標準</t>
    <phoneticPr fontId="4"/>
  </si>
  <si>
    <t>アサヒリサーチ_標準</t>
    <phoneticPr fontId="2"/>
  </si>
  <si>
    <t>Driveman GP-T4K＊</t>
    <phoneticPr fontId="2"/>
  </si>
  <si>
    <t>TMX-DM02-VA(K)</t>
    <phoneticPr fontId="2"/>
  </si>
  <si>
    <t>TVRC-DH500(K)</t>
    <phoneticPr fontId="2"/>
  </si>
  <si>
    <t>NDR-180P</t>
    <phoneticPr fontId="2"/>
  </si>
  <si>
    <t>NDR-180PW</t>
    <phoneticPr fontId="2"/>
  </si>
  <si>
    <t>NDR-210P</t>
    <phoneticPr fontId="2"/>
  </si>
  <si>
    <t>ドライブ・カメラ_連携</t>
    <phoneticPr fontId="2"/>
  </si>
  <si>
    <t>M68</t>
    <phoneticPr fontId="2"/>
  </si>
  <si>
    <t>M603DR　　　　　　　(M603+M608)</t>
    <phoneticPr fontId="2"/>
  </si>
  <si>
    <t>DN-PROⅢ</t>
    <phoneticPr fontId="2"/>
  </si>
  <si>
    <t>DRU-5010（E)-DR</t>
    <phoneticPr fontId="2"/>
  </si>
  <si>
    <t>ドコマップジャパン_連携</t>
    <phoneticPr fontId="2"/>
  </si>
  <si>
    <t>TMX-DM02-VA（D)</t>
    <phoneticPr fontId="2"/>
  </si>
  <si>
    <t>THD-501DS</t>
    <phoneticPr fontId="2"/>
  </si>
  <si>
    <t>STZ-DR06</t>
    <phoneticPr fontId="2"/>
  </si>
  <si>
    <t>F100-000005-T12</t>
    <phoneticPr fontId="2"/>
  </si>
  <si>
    <t>F100-000005-T14</t>
    <phoneticPr fontId="2"/>
  </si>
  <si>
    <t>パイオニア_連携</t>
    <phoneticPr fontId="2" type="Hiragana"/>
  </si>
  <si>
    <t>IDR-1200M</t>
    <phoneticPr fontId="2"/>
  </si>
  <si>
    <t>TVRC-DH500-ICL</t>
    <phoneticPr fontId="2"/>
  </si>
  <si>
    <t>アクシス_連携</t>
    <phoneticPr fontId="2"/>
  </si>
  <si>
    <t>ITSグリッド_連携</t>
    <phoneticPr fontId="2" type="Hiragana"/>
  </si>
  <si>
    <t>PSE-1010</t>
    <phoneticPr fontId="2"/>
  </si>
  <si>
    <t>PSE-3010A</t>
    <phoneticPr fontId="2"/>
  </si>
  <si>
    <t>STR-200T</t>
    <phoneticPr fontId="2"/>
  </si>
  <si>
    <t>NDR-200P</t>
    <phoneticPr fontId="2"/>
  </si>
  <si>
    <t>データ・テック_連携</t>
    <phoneticPr fontId="2" type="Hiragana"/>
  </si>
  <si>
    <t>デンソー_連携</t>
    <phoneticPr fontId="2"/>
  </si>
  <si>
    <t>デンソーセールス_連携</t>
    <phoneticPr fontId="2"/>
  </si>
  <si>
    <t>DN-PROⅣ</t>
    <phoneticPr fontId="2"/>
  </si>
  <si>
    <t>デンソーテン_連携</t>
    <phoneticPr fontId="2" type="Hiragana"/>
  </si>
  <si>
    <t>DRU-T500</t>
    <phoneticPr fontId="2"/>
  </si>
  <si>
    <t>東海クラリオン_連携</t>
    <phoneticPr fontId="2"/>
  </si>
  <si>
    <t>TX4000-SA</t>
    <phoneticPr fontId="2"/>
  </si>
  <si>
    <t>CL-8CMⅡ-SA</t>
    <phoneticPr fontId="2"/>
  </si>
  <si>
    <t>ドコモ・システムズ_連携</t>
    <phoneticPr fontId="2" type="Hiragana"/>
  </si>
  <si>
    <t>TM-V740A01</t>
    <phoneticPr fontId="2"/>
  </si>
  <si>
    <t>F100-000005-J02</t>
    <phoneticPr fontId="2"/>
  </si>
  <si>
    <t>ノーティス_連携</t>
    <phoneticPr fontId="2" type="Hiragana"/>
  </si>
  <si>
    <t>NP-5000</t>
    <phoneticPr fontId="2"/>
  </si>
  <si>
    <t>NP-3000（SP）</t>
    <phoneticPr fontId="2"/>
  </si>
  <si>
    <t>TMX-DM02-VA</t>
    <phoneticPr fontId="2"/>
  </si>
  <si>
    <t>TVRC-DH500</t>
    <phoneticPr fontId="2"/>
  </si>
  <si>
    <t>V2HD</t>
    <phoneticPr fontId="2"/>
  </si>
  <si>
    <t>メルモ_連携</t>
    <phoneticPr fontId="2" type="Hiragana"/>
  </si>
  <si>
    <t>IR-2000</t>
    <phoneticPr fontId="2"/>
  </si>
  <si>
    <t>矢崎エナジーシステム_連携</t>
    <phoneticPr fontId="2"/>
  </si>
  <si>
    <t>YEYE3ｾｯﾄTR</t>
    <phoneticPr fontId="2"/>
  </si>
  <si>
    <t>YEYE3LiteｾｯﾄTR</t>
    <phoneticPr fontId="2"/>
  </si>
  <si>
    <t>YEYE3LiteLDWｾｯﾄTR</t>
    <phoneticPr fontId="2"/>
  </si>
  <si>
    <t>YEYE3LDWｾｯﾄTR</t>
    <phoneticPr fontId="2"/>
  </si>
  <si>
    <t>ワーテックス_連携</t>
    <phoneticPr fontId="2"/>
  </si>
  <si>
    <t>XDR-66URG-B</t>
    <phoneticPr fontId="2"/>
  </si>
  <si>
    <t>MAS-A1DR</t>
    <phoneticPr fontId="2"/>
  </si>
  <si>
    <t>NET-380</t>
    <phoneticPr fontId="2"/>
  </si>
  <si>
    <t>NET-580</t>
    <phoneticPr fontId="2"/>
  </si>
  <si>
    <t>NET-780</t>
    <phoneticPr fontId="2"/>
  </si>
  <si>
    <t>RYK-CC201</t>
    <phoneticPr fontId="2"/>
  </si>
  <si>
    <t>Ｍ610</t>
    <phoneticPr fontId="2"/>
  </si>
  <si>
    <t>M612</t>
    <phoneticPr fontId="2" type="Hiragana"/>
  </si>
  <si>
    <t>M626</t>
    <phoneticPr fontId="2"/>
  </si>
  <si>
    <t>DRD-5020（E)-DR</t>
    <phoneticPr fontId="2"/>
  </si>
  <si>
    <t>CRX3108T</t>
    <phoneticPr fontId="2"/>
  </si>
  <si>
    <t>FV7100C1D　　　　</t>
    <phoneticPr fontId="2"/>
  </si>
  <si>
    <t>FV7100C1XD</t>
    <phoneticPr fontId="2"/>
  </si>
  <si>
    <t>FV710C1DW</t>
    <phoneticPr fontId="2"/>
  </si>
  <si>
    <t>FV710C1MDA</t>
    <phoneticPr fontId="2"/>
  </si>
  <si>
    <t>FV710C1XDA</t>
    <phoneticPr fontId="2"/>
  </si>
  <si>
    <t>FV710D1D</t>
    <phoneticPr fontId="2"/>
  </si>
  <si>
    <t>FV710D1MD</t>
    <phoneticPr fontId="2"/>
  </si>
  <si>
    <t>FV710G1D</t>
    <phoneticPr fontId="2"/>
  </si>
  <si>
    <t>SC800MS</t>
    <phoneticPr fontId="2"/>
  </si>
  <si>
    <t>YEYE3TｾｯﾄTR</t>
    <phoneticPr fontId="2"/>
  </si>
  <si>
    <t>YEYE3TLDWｾｯﾄTR</t>
    <phoneticPr fontId="2"/>
  </si>
  <si>
    <t>M619</t>
    <phoneticPr fontId="2"/>
  </si>
  <si>
    <t>FV710D2X</t>
    <phoneticPr fontId="2"/>
  </si>
  <si>
    <t>AVIC-BX500-4-VA**</t>
  </si>
  <si>
    <t>AVIC-BX500-4A-VA**</t>
  </si>
  <si>
    <t>AVIC-BZ501-VA**</t>
  </si>
  <si>
    <t>AVIC-BZ501A-VA**</t>
  </si>
  <si>
    <t>AVIC-BZ501A-2-VA**</t>
  </si>
  <si>
    <t>富士通_EMS</t>
  </si>
  <si>
    <t>FV710D1A</t>
    <phoneticPr fontId="2"/>
  </si>
  <si>
    <t xml:space="preserve">FV710D1M </t>
    <phoneticPr fontId="2"/>
  </si>
  <si>
    <t>FV710F1A</t>
    <phoneticPr fontId="2"/>
  </si>
  <si>
    <t xml:space="preserve">ＦV7100B1 </t>
    <phoneticPr fontId="2"/>
  </si>
  <si>
    <t>FV710D1W</t>
  </si>
  <si>
    <t>FV710D1WS</t>
  </si>
  <si>
    <t>AVIC-BX500Ⅱ-VA1</t>
    <phoneticPr fontId="2"/>
  </si>
  <si>
    <t>メルモ_EMS</t>
    <phoneticPr fontId="2" type="Hiragana"/>
  </si>
  <si>
    <t>ビューテック_連携</t>
    <phoneticPr fontId="2" type="Hiragana"/>
  </si>
  <si>
    <t xml:space="preserve">            　    ①導入内訳書  ②請求書(写)及び領収書(写)(ﾘｰｽの場合はﾘｰｽ契約書(写))　③装着証明書 </t>
    <rPh sb="18" eb="20">
      <t>ドウニュウ</t>
    </rPh>
    <rPh sb="20" eb="23">
      <t>ウチワケショ</t>
    </rPh>
    <rPh sb="26" eb="29">
      <t>セイキュウショ</t>
    </rPh>
    <rPh sb="30" eb="31">
      <t>ウツ</t>
    </rPh>
    <rPh sb="32" eb="33">
      <t>オヨ</t>
    </rPh>
    <rPh sb="34" eb="37">
      <t>リョウシュウショ</t>
    </rPh>
    <rPh sb="38" eb="39">
      <t>ウツ</t>
    </rPh>
    <rPh sb="45" eb="47">
      <t>バアイ</t>
    </rPh>
    <rPh sb="51" eb="53">
      <t>ケイヤク</t>
    </rPh>
    <rPh sb="53" eb="54">
      <t>ショ</t>
    </rPh>
    <rPh sb="55" eb="56">
      <t>ウツ</t>
    </rPh>
    <rPh sb="60" eb="62">
      <t>ソウチャク</t>
    </rPh>
    <rPh sb="62" eb="65">
      <t>ショウメイショ</t>
    </rPh>
    <phoneticPr fontId="2"/>
  </si>
  <si>
    <t>DC-DR413(T)</t>
  </si>
  <si>
    <t>DC-DR653(T)</t>
    <phoneticPr fontId="2"/>
  </si>
  <si>
    <t>スカニア</t>
    <phoneticPr fontId="2"/>
  </si>
  <si>
    <t>-</t>
    <phoneticPr fontId="2"/>
  </si>
  <si>
    <t>-</t>
    <phoneticPr fontId="2"/>
  </si>
  <si>
    <t>C-700</t>
    <phoneticPr fontId="2"/>
  </si>
  <si>
    <t>HM-8000</t>
    <phoneticPr fontId="2"/>
  </si>
  <si>
    <t>C-800</t>
    <phoneticPr fontId="2"/>
  </si>
  <si>
    <t>HM-8000</t>
    <phoneticPr fontId="2"/>
  </si>
  <si>
    <t>C-800</t>
    <phoneticPr fontId="2"/>
  </si>
  <si>
    <t>XLDR-LF</t>
    <phoneticPr fontId="2"/>
  </si>
  <si>
    <t>XLDR-LF-IR</t>
    <phoneticPr fontId="2"/>
  </si>
  <si>
    <t>クラリオンセールスアンドマーケティング_標準</t>
    <phoneticPr fontId="2"/>
  </si>
  <si>
    <t>CF-2000A</t>
    <phoneticPr fontId="2"/>
  </si>
  <si>
    <t>CF-2000E</t>
    <phoneticPr fontId="2"/>
  </si>
  <si>
    <t>クラリオンセールスアンドマーケティング_一体</t>
    <rPh sb="20" eb="22">
      <t>いったい</t>
    </rPh>
    <phoneticPr fontId="2" type="Hiragana"/>
  </si>
  <si>
    <t>CF-2000A-SA</t>
    <phoneticPr fontId="2"/>
  </si>
  <si>
    <t>CF-2000E-SA</t>
    <phoneticPr fontId="2"/>
  </si>
  <si>
    <t>CF-6000</t>
    <phoneticPr fontId="2"/>
  </si>
  <si>
    <t>クラリオンセールスアンドマーケティング_連携</t>
    <phoneticPr fontId="2" type="Hiragana"/>
  </si>
  <si>
    <t>国の補助金（助成金）の交付を受けません（環境対応車は除く）。</t>
    <rPh sb="0" eb="1">
      <t>クニ</t>
    </rPh>
    <rPh sb="2" eb="5">
      <t>ホジョキン</t>
    </rPh>
    <rPh sb="6" eb="9">
      <t>ジョセイキン</t>
    </rPh>
    <rPh sb="11" eb="13">
      <t>コウフ</t>
    </rPh>
    <rPh sb="14" eb="15">
      <t>ウ</t>
    </rPh>
    <rPh sb="20" eb="25">
      <t>カンキョウタイオウシャ</t>
    </rPh>
    <rPh sb="26" eb="27">
      <t>ノゾ</t>
    </rPh>
    <phoneticPr fontId="2"/>
  </si>
  <si>
    <t>TWC1-TCV200</t>
    <phoneticPr fontId="2"/>
  </si>
  <si>
    <t>TWC1-TCV200</t>
    <phoneticPr fontId="2"/>
  </si>
  <si>
    <t>TWC1-M90C</t>
    <phoneticPr fontId="2"/>
  </si>
  <si>
    <t>TW-TCV200</t>
    <phoneticPr fontId="2"/>
  </si>
  <si>
    <t>C500</t>
    <phoneticPr fontId="2"/>
  </si>
  <si>
    <t>光英システム_EMS</t>
    <phoneticPr fontId="2"/>
  </si>
  <si>
    <t>CJ-5600*(-*)</t>
  </si>
  <si>
    <t>CJ-5605*(-*)</t>
  </si>
  <si>
    <t>CJ-7000*(-*)</t>
  </si>
  <si>
    <t>CJ-7100*(-*)</t>
  </si>
  <si>
    <t>CJ-7300*(-*)</t>
  </si>
  <si>
    <t>CJ-7600*(-*)</t>
  </si>
  <si>
    <t>CJ-981*(-*)</t>
  </si>
  <si>
    <t>CJ-7620*(-*)</t>
  </si>
  <si>
    <t>CC-1060*(-*)</t>
  </si>
  <si>
    <t>CC-1601*(-*)</t>
  </si>
  <si>
    <t>CC-3000*(-*)</t>
  </si>
  <si>
    <t>CC-6100*(-*)</t>
  </si>
  <si>
    <t>CC-6110*(-*)</t>
  </si>
  <si>
    <t>CC-6500*(-*)</t>
  </si>
  <si>
    <t>CC-6600*(-*)</t>
  </si>
  <si>
    <t>CC-6601*(-*)</t>
  </si>
  <si>
    <t>CC-6650*(-*)</t>
  </si>
  <si>
    <t>CC-1065*(-*)</t>
  </si>
  <si>
    <t>CC-6352*(-*)</t>
  </si>
  <si>
    <t>CC-7202*(-*)</t>
  </si>
  <si>
    <t>CC-3100*(-*)</t>
  </si>
  <si>
    <t>CC-6300*(-*)</t>
  </si>
  <si>
    <t>CJ-7800*(-*)</t>
  </si>
  <si>
    <t>TY-4000*(-*)</t>
  </si>
  <si>
    <t>CR-8500*(-*)</t>
  </si>
  <si>
    <t>CR-8600*(-*)</t>
  </si>
  <si>
    <t>TY-3000*(-*)</t>
  </si>
  <si>
    <t>CR-8700*（-*）</t>
    <phoneticPr fontId="2"/>
  </si>
  <si>
    <t>CR-8700*（-*）</t>
    <phoneticPr fontId="2"/>
  </si>
  <si>
    <t>JN009</t>
    <phoneticPr fontId="2"/>
  </si>
  <si>
    <t>JN007</t>
    <phoneticPr fontId="2"/>
  </si>
  <si>
    <t>ST-9***</t>
    <phoneticPr fontId="2"/>
  </si>
  <si>
    <t>ST-9****</t>
    <phoneticPr fontId="2"/>
  </si>
  <si>
    <t>ST-5***</t>
    <phoneticPr fontId="2"/>
  </si>
  <si>
    <t>ST-5****</t>
    <phoneticPr fontId="2"/>
  </si>
  <si>
    <t>いすゞAｱﾝﾄﾞS_冷房</t>
    <phoneticPr fontId="2"/>
  </si>
  <si>
    <t>DEC-2000**</t>
    <phoneticPr fontId="2"/>
  </si>
  <si>
    <t>DER-2001**</t>
    <phoneticPr fontId="2"/>
  </si>
  <si>
    <t>i9</t>
    <phoneticPr fontId="2"/>
  </si>
  <si>
    <t>i7</t>
    <phoneticPr fontId="2"/>
  </si>
  <si>
    <t>Mekra auxiliary unit 1309</t>
    <phoneticPr fontId="2"/>
  </si>
  <si>
    <t>RYK-MB3220</t>
    <phoneticPr fontId="2"/>
  </si>
  <si>
    <t>BU-DR HD645T</t>
    <phoneticPr fontId="2"/>
  </si>
  <si>
    <t>XLDR88URG-B</t>
    <phoneticPr fontId="2"/>
  </si>
  <si>
    <t>XLDR-88URG-IR-B</t>
    <phoneticPr fontId="2"/>
  </si>
  <si>
    <t>ATA-AVM-S10</t>
    <phoneticPr fontId="2"/>
  </si>
  <si>
    <t>メルコモビリティーソリューションズ_後方</t>
    <rPh sb="18" eb="20">
      <t>コウホウ</t>
    </rPh>
    <phoneticPr fontId="2"/>
  </si>
  <si>
    <t>G-ON3</t>
    <phoneticPr fontId="2"/>
  </si>
  <si>
    <t>XO-5IP</t>
    <phoneticPr fontId="2"/>
  </si>
  <si>
    <t>CiMES EyeT5S S**GS</t>
    <phoneticPr fontId="2"/>
  </si>
  <si>
    <t>TR-361</t>
    <phoneticPr fontId="2"/>
  </si>
  <si>
    <t>TR-72</t>
    <phoneticPr fontId="2"/>
  </si>
  <si>
    <t>XLDR-TK**</t>
    <phoneticPr fontId="2"/>
  </si>
  <si>
    <t>メルコモビリティーソリューションズ_標準</t>
    <phoneticPr fontId="2"/>
  </si>
  <si>
    <t>XLDR-88HG-B</t>
    <phoneticPr fontId="2"/>
  </si>
  <si>
    <t>XLDR-88HG-IR-B</t>
    <phoneticPr fontId="2"/>
  </si>
  <si>
    <t>TX-2100SA</t>
    <phoneticPr fontId="2"/>
  </si>
  <si>
    <t>TMX-DM04-VA-D</t>
    <phoneticPr fontId="2"/>
  </si>
  <si>
    <t>TMX-DM04-VA***</t>
    <phoneticPr fontId="2"/>
  </si>
  <si>
    <t>NV2HD</t>
    <phoneticPr fontId="2"/>
  </si>
  <si>
    <t>VRHD</t>
    <phoneticPr fontId="2"/>
  </si>
  <si>
    <t>TX-4000B</t>
    <phoneticPr fontId="2"/>
  </si>
  <si>
    <t>K700</t>
    <phoneticPr fontId="2"/>
  </si>
  <si>
    <t>DRU-5010</t>
    <phoneticPr fontId="2"/>
  </si>
  <si>
    <t>DRD-5020</t>
    <phoneticPr fontId="2"/>
  </si>
  <si>
    <t>DRU-T500</t>
    <phoneticPr fontId="2"/>
  </si>
  <si>
    <t>FIT228-LC</t>
    <phoneticPr fontId="2"/>
  </si>
  <si>
    <t>T-ALC-LK100 (カメラなし、SDなし)</t>
    <phoneticPr fontId="2"/>
  </si>
  <si>
    <t>T-ALC-LK200 (カメラ、SDあり)</t>
    <phoneticPr fontId="2"/>
  </si>
  <si>
    <t>TCI_後方</t>
    <rPh sb="4" eb="6">
      <t>コウホウ</t>
    </rPh>
    <phoneticPr fontId="2"/>
  </si>
  <si>
    <t>TCIBC-0001</t>
    <phoneticPr fontId="2"/>
  </si>
  <si>
    <t>TCIBC-0002</t>
    <phoneticPr fontId="2"/>
  </si>
  <si>
    <t>トルクレンチ</t>
    <phoneticPr fontId="2"/>
  </si>
  <si>
    <t>トルクレンチ</t>
  </si>
  <si>
    <t>エバスペヒャーミクニクライメットコントロールシステムズ_ヒーター</t>
    <phoneticPr fontId="2"/>
  </si>
  <si>
    <t>エバスペヒャーミクニクライメットコントロールシステムズ_冷房</t>
    <phoneticPr fontId="2"/>
  </si>
  <si>
    <t>トルクレンチ導入内訳書</t>
    <rPh sb="6" eb="11">
      <t>ドウニュウウチワケショ</t>
    </rPh>
    <phoneticPr fontId="2"/>
  </si>
  <si>
    <r>
      <t>〒　　－　　　　　</t>
    </r>
    <r>
      <rPr>
        <sz val="9"/>
        <rFont val="ＭＳ 明朝"/>
        <family val="1"/>
        <charset val="128"/>
      </rPr>
      <t xml:space="preserve">      </t>
    </r>
    <phoneticPr fontId="2"/>
  </si>
  <si>
    <t>年　　月　　日</t>
    <rPh sb="0" eb="1">
      <t>ネン</t>
    </rPh>
    <rPh sb="3" eb="4">
      <t>ガツ</t>
    </rPh>
    <rPh sb="6" eb="7">
      <t>ニチ</t>
    </rPh>
    <phoneticPr fontId="2"/>
  </si>
  <si>
    <t>CM7520R</t>
    <phoneticPr fontId="2"/>
  </si>
  <si>
    <t>CCN-115-05</t>
    <phoneticPr fontId="2"/>
  </si>
  <si>
    <t>BI-4000</t>
    <phoneticPr fontId="2"/>
  </si>
  <si>
    <t>アース電機_後方</t>
    <rPh sb="3" eb="5">
      <t>デンキ</t>
    </rPh>
    <rPh sb="6" eb="8">
      <t>コウホウ</t>
    </rPh>
    <phoneticPr fontId="2"/>
  </si>
  <si>
    <t>メルコモビリティーソリューションズ_側方</t>
    <rPh sb="18" eb="19">
      <t>ソク</t>
    </rPh>
    <rPh sb="19" eb="20">
      <t>ホウ</t>
    </rPh>
    <phoneticPr fontId="2"/>
  </si>
  <si>
    <t>C4075R</t>
    <phoneticPr fontId="2"/>
  </si>
  <si>
    <t>C5075R</t>
    <phoneticPr fontId="2"/>
  </si>
  <si>
    <t>ATA-AVM-S10</t>
    <phoneticPr fontId="2"/>
  </si>
  <si>
    <t>HT-2****</t>
    <phoneticPr fontId="2"/>
  </si>
  <si>
    <t>アース電機_側方</t>
    <rPh sb="3" eb="5">
      <t>デンキ</t>
    </rPh>
    <rPh sb="6" eb="8">
      <t>ソクホウ</t>
    </rPh>
    <phoneticPr fontId="2"/>
  </si>
  <si>
    <t>GX-111AHD</t>
    <phoneticPr fontId="2"/>
  </si>
  <si>
    <t>SV-111AHDS</t>
    <phoneticPr fontId="2"/>
  </si>
  <si>
    <t>SV-111AHDSC</t>
    <phoneticPr fontId="2"/>
  </si>
  <si>
    <t>デルタツーリング_後付</t>
    <phoneticPr fontId="2"/>
  </si>
  <si>
    <t>デンソーソリューション_後付</t>
    <phoneticPr fontId="2"/>
  </si>
  <si>
    <t>ジャパン・トゥエンティワン_後付</t>
    <phoneticPr fontId="2"/>
  </si>
  <si>
    <t>いすゞ自動車_一体</t>
    <rPh sb="2" eb="6">
      <t>ズジドウシャ</t>
    </rPh>
    <rPh sb="7" eb="9">
      <t>イッタイ</t>
    </rPh>
    <phoneticPr fontId="2"/>
  </si>
  <si>
    <t>1-87413-044-0</t>
    <phoneticPr fontId="2"/>
  </si>
  <si>
    <t>1-87413-107-0</t>
    <phoneticPr fontId="2"/>
  </si>
  <si>
    <t>WN4-S2-WITNESS</t>
    <phoneticPr fontId="2"/>
  </si>
  <si>
    <t>WN4-L-WITNESS</t>
    <phoneticPr fontId="2"/>
  </si>
  <si>
    <t>EV-WITNESS</t>
    <phoneticPr fontId="2"/>
  </si>
  <si>
    <t>デンソー_クーラー</t>
    <phoneticPr fontId="2"/>
  </si>
  <si>
    <t>HS THERMOクーラー グッドエア(TOP) GA-35SR</t>
    <phoneticPr fontId="2"/>
  </si>
  <si>
    <t>HS THERMOクーラー グッドエア(BACK) GA-35SW</t>
    <phoneticPr fontId="2"/>
  </si>
  <si>
    <t>HS THERMOクーラー グッドエア(MONO) GA-35AR</t>
    <phoneticPr fontId="2"/>
  </si>
  <si>
    <t>SL-N4370-1255</t>
    <phoneticPr fontId="2"/>
  </si>
  <si>
    <t>NAUTO</t>
    <phoneticPr fontId="2"/>
  </si>
  <si>
    <t>東海クラリオン_後付</t>
    <rPh sb="0" eb="2">
      <t>トウカイ</t>
    </rPh>
    <rPh sb="8" eb="10">
      <t>アトヅケ</t>
    </rPh>
    <phoneticPr fontId="2"/>
  </si>
  <si>
    <t>NautoJapan_後付</t>
    <phoneticPr fontId="2"/>
  </si>
  <si>
    <t>日立製作所_後付</t>
    <rPh sb="0" eb="5">
      <t>ヒタチセイサクジョ</t>
    </rPh>
    <phoneticPr fontId="2"/>
  </si>
  <si>
    <t>イーテック_後付</t>
    <rPh sb="6" eb="8">
      <t>アトヅケ</t>
    </rPh>
    <phoneticPr fontId="2"/>
  </si>
  <si>
    <t>CE-221HL</t>
    <phoneticPr fontId="2"/>
  </si>
  <si>
    <t>MDSM-22</t>
    <phoneticPr fontId="2"/>
  </si>
  <si>
    <t>CE-110H2</t>
    <phoneticPr fontId="2"/>
  </si>
  <si>
    <t>Mobileye 570</t>
    <phoneticPr fontId="2"/>
  </si>
  <si>
    <t>Mobileye 530</t>
    <phoneticPr fontId="2"/>
  </si>
  <si>
    <t>Mobileye 580</t>
    <phoneticPr fontId="2"/>
  </si>
  <si>
    <t>ドライブレコーダー(DS-5012J)</t>
    <phoneticPr fontId="2"/>
  </si>
  <si>
    <t>ドライブレコーダー(DS-5012A)</t>
    <phoneticPr fontId="2"/>
  </si>
  <si>
    <t>MV11-DCV02A</t>
    <phoneticPr fontId="2"/>
  </si>
  <si>
    <t>GO_簡易</t>
    <phoneticPr fontId="2" type="Hiragana"/>
  </si>
  <si>
    <t>TR-23</t>
    <phoneticPr fontId="2"/>
  </si>
  <si>
    <t>デンソーソリューション_冷房</t>
    <rPh sb="12" eb="14">
      <t>レイボウ</t>
    </rPh>
    <phoneticPr fontId="2"/>
  </si>
  <si>
    <t>トラック用停車時クーラー Everycool 448107-913*</t>
    <rPh sb="4" eb="5">
      <t>ヨウ</t>
    </rPh>
    <rPh sb="5" eb="7">
      <t>テイシャ</t>
    </rPh>
    <rPh sb="7" eb="8">
      <t>ジ</t>
    </rPh>
    <phoneticPr fontId="2"/>
  </si>
  <si>
    <t>INBYTE_簡易</t>
    <rPh sb="7" eb="9">
      <t>カンイ</t>
    </rPh>
    <phoneticPr fontId="2"/>
  </si>
  <si>
    <t>ISDR-400T</t>
    <phoneticPr fontId="2"/>
  </si>
  <si>
    <t>MQ500</t>
    <phoneticPr fontId="2"/>
  </si>
  <si>
    <t>YDX-8</t>
    <phoneticPr fontId="2"/>
  </si>
  <si>
    <t>いすゞA_S_標準</t>
    <rPh sb="7" eb="9">
      <t>ひょうじゅん</t>
    </rPh>
    <phoneticPr fontId="2" type="Hiragana"/>
  </si>
  <si>
    <t>いすゞA_S_連携</t>
    <rPh sb="7" eb="9">
      <t>れんけい</t>
    </rPh>
    <phoneticPr fontId="2" type="Hiragana"/>
  </si>
  <si>
    <t>YDX-8C</t>
    <phoneticPr fontId="2"/>
  </si>
  <si>
    <t>1-87413-140-0（22型MIMAMORIライトキット）</t>
    <phoneticPr fontId="2"/>
  </si>
  <si>
    <t>1-87413-038-0（22型MIMAMORI）</t>
    <phoneticPr fontId="2"/>
  </si>
  <si>
    <t>1-87413-110-0（22型MIMAMORI GIGA専用）</t>
    <phoneticPr fontId="2"/>
  </si>
  <si>
    <t>1-87413-147-0（22型MIMAMORI ELF/FORWARD用）</t>
    <phoneticPr fontId="2"/>
  </si>
  <si>
    <t>　確認番号〈岐06-　</t>
    <rPh sb="6" eb="7">
      <t>チマタ</t>
    </rPh>
    <phoneticPr fontId="2"/>
  </si>
  <si>
    <t>　確認番号　　岐-06</t>
    <rPh sb="1" eb="5">
      <t>カクニn</t>
    </rPh>
    <rPh sb="7" eb="8">
      <t>チマタ</t>
    </rPh>
    <phoneticPr fontId="2"/>
  </si>
  <si>
    <t>岐06-〈</t>
    <rPh sb="0" eb="1">
      <t>チマタ</t>
    </rPh>
    <phoneticPr fontId="2"/>
  </si>
  <si>
    <t xml:space="preserve">  </t>
    <phoneticPr fontId="2"/>
  </si>
  <si>
    <t>AIBC-1001S</t>
    <phoneticPr fontId="2"/>
  </si>
  <si>
    <t>C6025R</t>
    <phoneticPr fontId="2"/>
  </si>
  <si>
    <t>CM7522R</t>
    <phoneticPr fontId="2"/>
  </si>
  <si>
    <t>CM7522R</t>
    <phoneticPr fontId="2"/>
  </si>
  <si>
    <t>C6025R</t>
    <phoneticPr fontId="2"/>
  </si>
  <si>
    <t>HS_THERMO_冷房</t>
    <rPh sb="10" eb="12">
      <t>レイボウ</t>
    </rPh>
    <phoneticPr fontId="2"/>
  </si>
  <si>
    <t>AMEX-A07PTR</t>
    <phoneticPr fontId="2"/>
  </si>
  <si>
    <t>NX-DR303DRT</t>
    <phoneticPr fontId="2" type="Hiragana"/>
  </si>
  <si>
    <t>辰巳屋興業_簡易</t>
    <rPh sb="0" eb="2">
      <t>たつみ</t>
    </rPh>
    <rPh sb="2" eb="3">
      <t>や</t>
    </rPh>
    <rPh sb="3" eb="5">
      <t>こうぎょう</t>
    </rPh>
    <phoneticPr fontId="2" type="Hiragana"/>
  </si>
  <si>
    <t>SR-SD22</t>
    <phoneticPr fontId="2"/>
  </si>
  <si>
    <t>SR-S05-DR</t>
    <phoneticPr fontId="2"/>
  </si>
  <si>
    <t>SR-S11-DR</t>
    <phoneticPr fontId="2"/>
  </si>
  <si>
    <t>XLDR-88KG-IR-B</t>
    <phoneticPr fontId="2"/>
  </si>
  <si>
    <t>XLDR-88KG-B</t>
    <phoneticPr fontId="2"/>
  </si>
  <si>
    <t>HT-2****</t>
    <phoneticPr fontId="2"/>
  </si>
  <si>
    <t>RV-507FBⅡ</t>
    <phoneticPr fontId="2"/>
  </si>
  <si>
    <t>スティーラージャパン</t>
    <phoneticPr fontId="2"/>
  </si>
  <si>
    <t>STJ--CB01</t>
    <phoneticPr fontId="2"/>
  </si>
  <si>
    <t>KC-H15A</t>
    <phoneticPr fontId="2"/>
  </si>
  <si>
    <t>KC-H80A</t>
    <phoneticPr fontId="2"/>
  </si>
  <si>
    <t>KC-450A</t>
    <phoneticPr fontId="2"/>
  </si>
  <si>
    <t>TSM-100</t>
    <phoneticPr fontId="2"/>
  </si>
  <si>
    <t>TSM-200</t>
    <phoneticPr fontId="2"/>
  </si>
  <si>
    <t>HX-H30A</t>
    <phoneticPr fontId="2"/>
  </si>
  <si>
    <t>HX-H80A</t>
    <phoneticPr fontId="2"/>
  </si>
  <si>
    <t>SRV-700CS</t>
    <phoneticPr fontId="2"/>
  </si>
  <si>
    <t>スティーラージャパン_側方</t>
    <rPh sb="11" eb="13">
      <t>ソクホウ</t>
    </rPh>
    <phoneticPr fontId="2"/>
  </si>
  <si>
    <t>FHD676</t>
    <phoneticPr fontId="2"/>
  </si>
  <si>
    <t>※注１：実績報告の最終期限は、令和７年３月１４日（金）迄のため、ご注意下さい。</t>
    <rPh sb="25" eb="26">
      <t>キン</t>
    </rPh>
    <phoneticPr fontId="2"/>
  </si>
  <si>
    <t>i9</t>
    <phoneticPr fontId="2"/>
  </si>
  <si>
    <t>i8</t>
    <phoneticPr fontId="2"/>
  </si>
  <si>
    <t>SC-1200</t>
    <phoneticPr fontId="2"/>
  </si>
  <si>
    <t>側方衝突</t>
    <rPh sb="0" eb="4">
      <t>ソクホウショウトツ</t>
    </rPh>
    <phoneticPr fontId="2"/>
  </si>
  <si>
    <t>=SUM(COUNTIF(J8,{"R6.3.16〜R6.3.31"})*{20000})/K7</t>
    <phoneticPr fontId="2"/>
  </si>
  <si>
    <t>新車</t>
    <rPh sb="0" eb="2">
      <t>シンシャ</t>
    </rPh>
    <phoneticPr fontId="2"/>
  </si>
  <si>
    <t>ZMC1-RVC37-SQH44SN</t>
    <phoneticPr fontId="2"/>
  </si>
  <si>
    <t>東海クラリオン_側方衝突</t>
    <rPh sb="0" eb="2">
      <t>トウカイ</t>
    </rPh>
    <rPh sb="8" eb="12">
      <t>ソクホウショウトツ</t>
    </rPh>
    <phoneticPr fontId="2"/>
  </si>
  <si>
    <t>CS-6121AS</t>
    <phoneticPr fontId="2"/>
  </si>
  <si>
    <t>側方衝突</t>
    <rPh sb="0" eb="2">
      <t>ソクホウ</t>
    </rPh>
    <rPh sb="2" eb="4">
      <t>ショウトツ</t>
    </rPh>
    <phoneticPr fontId="2"/>
  </si>
  <si>
    <t>YDX-7C</t>
    <phoneticPr fontId="2"/>
  </si>
  <si>
    <t>AITC-1001S</t>
    <phoneticPr fontId="2"/>
  </si>
  <si>
    <t>クラリオンライフサイクルソリューションズ_簡易</t>
    <rPh sb="21" eb="23">
      <t>カンイ</t>
    </rPh>
    <phoneticPr fontId="2"/>
  </si>
  <si>
    <t>CLS-361FHT*</t>
    <phoneticPr fontId="2"/>
  </si>
  <si>
    <t>TX2100</t>
    <phoneticPr fontId="2"/>
  </si>
  <si>
    <t>IX3000LJ-JN</t>
    <phoneticPr fontId="2"/>
  </si>
  <si>
    <t>IX3000LJ-JD</t>
    <phoneticPr fontId="2"/>
  </si>
  <si>
    <t>DTEGジャパン_標準</t>
    <rPh sb="9" eb="11">
      <t>ヒョウジュン</t>
    </rPh>
    <phoneticPr fontId="2"/>
  </si>
  <si>
    <t>DRU-T100</t>
    <phoneticPr fontId="2"/>
  </si>
  <si>
    <t>富士通_トランストロン製_連携</t>
    <rPh sb="13" eb="15">
      <t>レンケイ</t>
    </rPh>
    <phoneticPr fontId="2"/>
  </si>
  <si>
    <t>FV710DR1T</t>
    <phoneticPr fontId="2"/>
  </si>
  <si>
    <t>Cool Split 20 Evo 4810194A(バックタイプ)</t>
    <phoneticPr fontId="2"/>
  </si>
  <si>
    <t>Cool Split 20 Evo 4810195A(トップタイプ)</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</si>
</sst>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m&quot;月&quot;d&quot;日&quot;;@"/>
    <numFmt numFmtId="177" formatCode="#,##0_);[Red]\(#,##0\)"/>
    <numFmt numFmtId="178" formatCode="#"/>
    <numFmt numFmtId="179" formatCode="[&lt;=999]000;[&lt;=9999]000\-00;000\-0000"/>
  </numFmts>
  <fonts count="43" x14ac:knownFonts="1">
    <font>
      <sz val="11"/>
      <name val="ＭＳ Ｐゴシック"/>
      <family val="3"/>
      <charset val="128"/>
    </font>
    <font>
      <sz val="11"/>
      <name val="ＭＳ Ｐゴシック"/>
      <family val="3"/>
      <charset val="128"/>
    </font>
    <font>
      <sz val="6"/>
      <name val="ＭＳ Ｐゴシック"/>
      <family val="3"/>
      <charset val="128"/>
    </font>
    <font>
      <sz val="16"/>
      <name val="ＭＳ Ｐゴシック"/>
      <family val="3"/>
      <charset val="128"/>
    </font>
    <font>
      <sz val="12"/>
      <name val="ＭＳ Ｐゴシック"/>
      <family val="3"/>
      <charset val="128"/>
    </font>
    <font>
      <sz val="10"/>
      <name val="ＭＳ Ｐゴシック"/>
      <family val="3"/>
      <charset val="128"/>
    </font>
    <font>
      <b/>
      <sz val="14"/>
      <name val="ＭＳ Ｐゴシック"/>
      <family val="3"/>
      <charset val="128"/>
    </font>
    <font>
      <sz val="12"/>
      <color rgb="FFFF0000"/>
      <name val="ＭＳ Ｐゴシック"/>
      <family val="3"/>
      <charset val="128"/>
    </font>
    <font>
      <sz val="20"/>
      <name val="ＭＳ Ｐゴシック"/>
      <family val="3"/>
      <charset val="128"/>
    </font>
    <font>
      <sz val="20"/>
      <name val="ＭＳ Ｐゴシック"/>
      <family val="2"/>
      <charset val="128"/>
    </font>
    <font>
      <sz val="11"/>
      <color indexed="8"/>
      <name val="ＭＳ Ｐゴシック"/>
      <family val="2"/>
      <charset val="128"/>
    </font>
    <font>
      <sz val="11"/>
      <color rgb="FF333333"/>
      <name val="ＭＳ Ｐゴシック"/>
      <family val="2"/>
      <charset val="128"/>
      <scheme val="minor"/>
    </font>
    <font>
      <sz val="12"/>
      <name val="ＭＳ Ｐゴシック"/>
      <family val="2"/>
      <charset val="128"/>
    </font>
    <font>
      <sz val="11"/>
      <name val="ＭＳ Ｐゴシック"/>
      <family val="2"/>
      <charset val="128"/>
    </font>
    <font>
      <sz val="12"/>
      <color theme="1"/>
      <name val="ＭＳ Ｐゴシック"/>
      <family val="3"/>
      <charset val="128"/>
    </font>
    <font>
      <sz val="10.5"/>
      <name val="ＭＳ 明朝"/>
      <family val="1"/>
      <charset val="128"/>
    </font>
    <font>
      <sz val="9"/>
      <name val="ＭＳ 明朝"/>
      <family val="1"/>
      <charset val="128"/>
    </font>
    <font>
      <sz val="18"/>
      <name val="ＭＳ 明朝"/>
      <family val="1"/>
      <charset val="128"/>
    </font>
    <font>
      <u/>
      <sz val="12"/>
      <name val="ＭＳ Ｐゴシック"/>
      <family val="3"/>
      <charset val="128"/>
    </font>
    <font>
      <sz val="11"/>
      <name val="ＭＳ 明朝"/>
      <family val="1"/>
      <charset val="128"/>
    </font>
    <font>
      <sz val="10.5"/>
      <color theme="0"/>
      <name val="ＭＳ 明朝"/>
      <family val="1"/>
      <charset val="128"/>
    </font>
    <font>
      <b/>
      <sz val="12"/>
      <name val="ＭＳ 明朝"/>
      <family val="1"/>
      <charset val="128"/>
    </font>
    <font>
      <sz val="11"/>
      <color theme="0"/>
      <name val="ＭＳ 明朝"/>
      <family val="1"/>
      <charset val="128"/>
    </font>
    <font>
      <sz val="10"/>
      <color theme="0"/>
      <name val="ＭＳ 明朝"/>
      <family val="1"/>
      <charset val="128"/>
    </font>
    <font>
      <sz val="10"/>
      <name val="ＭＳ 明朝"/>
      <family val="1"/>
      <charset val="128"/>
    </font>
    <font>
      <sz val="10.5"/>
      <color theme="1"/>
      <name val="ＭＳ 明朝"/>
      <family val="1"/>
      <charset val="128"/>
    </font>
    <font>
      <sz val="11"/>
      <color theme="1"/>
      <name val="ＭＳ 明朝"/>
      <family val="1"/>
      <charset val="128"/>
    </font>
    <font>
      <sz val="16"/>
      <name val="ＭＳ 明朝"/>
      <family val="1"/>
      <charset val="128"/>
    </font>
    <font>
      <sz val="14"/>
      <name val="ＭＳ 明朝"/>
      <family val="1"/>
      <charset val="128"/>
    </font>
    <font>
      <sz val="12"/>
      <name val="ＭＳ 明朝"/>
      <family val="1"/>
      <charset val="128"/>
    </font>
    <font>
      <sz val="9"/>
      <color theme="1"/>
      <name val="ＭＳ 明朝"/>
      <family val="1"/>
      <charset val="128"/>
    </font>
    <font>
      <sz val="10.5"/>
      <color rgb="FF000000"/>
      <name val="ＭＳ 明朝"/>
      <family val="1"/>
      <charset val="128"/>
    </font>
    <font>
      <sz val="11"/>
      <name val="ＭＳ ゴシック"/>
      <family val="3"/>
      <charset val="128"/>
    </font>
    <font>
      <b/>
      <sz val="14"/>
      <name val="ＭＳ 明朝"/>
      <family val="1"/>
      <charset val="128"/>
    </font>
    <font>
      <b/>
      <sz val="10.5"/>
      <name val="ＭＳ 明朝"/>
      <family val="1"/>
      <charset val="128"/>
    </font>
    <font>
      <sz val="8"/>
      <name val="ＭＳ Ｐゴシック"/>
      <family val="2"/>
      <charset val="128"/>
    </font>
    <font>
      <sz val="12"/>
      <color theme="0"/>
      <name val="ＭＳ Ｐゴシック"/>
      <family val="3"/>
      <charset val="128"/>
    </font>
    <font>
      <b/>
      <sz val="11"/>
      <name val="ＭＳ ゴシック"/>
      <family val="3"/>
      <charset val="128"/>
    </font>
    <font>
      <b/>
      <sz val="11"/>
      <name val="ＭＳ 明朝"/>
      <family val="1"/>
      <charset val="128"/>
    </font>
    <font>
      <sz val="11"/>
      <color theme="1"/>
      <name val="ＭＳ Ｐゴシック"/>
      <family val="3"/>
      <charset val="128"/>
      <scheme val="minor"/>
    </font>
    <font>
      <sz val="11"/>
      <color theme="0"/>
      <name val="ＭＳ Ｐゴシック"/>
      <family val="3"/>
      <charset val="128"/>
    </font>
    <font>
      <sz val="10"/>
      <color theme="0"/>
      <name val="ＭＳ Ｐゴシック"/>
      <family val="3"/>
      <charset val="128"/>
    </font>
    <font>
      <sz val="11"/>
      <color theme="1"/>
      <name val="ＭＳ Ｐ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indexed="22"/>
        <bgColor indexed="64"/>
      </patternFill>
    </fill>
    <fill>
      <patternFill patternType="solid">
        <fgColor rgb="FF00B0F0"/>
        <bgColor indexed="64"/>
      </patternFill>
    </fill>
    <fill>
      <patternFill patternType="solid">
        <fgColor rgb="FFFFFF99"/>
        <bgColor indexed="64"/>
      </patternFill>
    </fill>
    <fill>
      <patternFill patternType="solid">
        <fgColor rgb="FFCCFFFF"/>
        <bgColor indexed="64"/>
      </patternFill>
    </fill>
  </fills>
  <borders count="7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38" fontId="1" fillId="0" borderId="0" applyFont="0" applyFill="0" applyBorder="0" applyAlignment="0" applyProtection="0"/>
    <xf numFmtId="0" fontId="1" fillId="0" borderId="0"/>
    <xf numFmtId="0" fontId="4" fillId="0" borderId="0"/>
    <xf numFmtId="0" fontId="10" fillId="0" borderId="0"/>
    <xf numFmtId="38" fontId="1" fillId="0" borderId="0" applyFont="0" applyFill="0" applyBorder="0" applyAlignment="0" applyProtection="0"/>
  </cellStyleXfs>
  <cellXfs count="855">
    <xf numFmtId="0" fontId="0" fillId="0" borderId="0" xfId="0"/>
    <xf numFmtId="0" fontId="4" fillId="0" borderId="0" xfId="0" applyFont="1"/>
    <xf numFmtId="0" fontId="5" fillId="0" borderId="0" xfId="0" applyFont="1"/>
    <xf numFmtId="0" fontId="0" fillId="0" borderId="0" xfId="0" applyAlignment="1">
      <alignment vertical="center"/>
    </xf>
    <xf numFmtId="38" fontId="1" fillId="0" borderId="6" xfId="1" applyBorder="1" applyAlignment="1">
      <alignment vertical="center"/>
    </xf>
    <xf numFmtId="0" fontId="4" fillId="3" borderId="8" xfId="0" applyFont="1" applyFill="1" applyBorder="1" applyAlignment="1">
      <alignment horizontal="left" vertical="center" wrapText="1"/>
    </xf>
    <xf numFmtId="0" fontId="4" fillId="3" borderId="8" xfId="0" applyFont="1" applyFill="1" applyBorder="1" applyAlignment="1">
      <alignment horizontal="left"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left" vertical="center" shrinkToFit="1"/>
    </xf>
    <xf numFmtId="0" fontId="4" fillId="3" borderId="1" xfId="0" applyFont="1" applyFill="1" applyBorder="1" applyAlignment="1">
      <alignment horizontal="left" vertical="center"/>
    </xf>
    <xf numFmtId="0" fontId="4" fillId="3" borderId="8" xfId="0" applyFont="1" applyFill="1" applyBorder="1" applyAlignment="1">
      <alignment vertical="center"/>
    </xf>
    <xf numFmtId="0" fontId="0" fillId="0" borderId="7" xfId="0" applyBorder="1" applyAlignment="1">
      <alignment vertical="center"/>
    </xf>
    <xf numFmtId="38" fontId="4" fillId="0" borderId="0" xfId="1" applyFont="1"/>
    <xf numFmtId="38" fontId="0" fillId="0" borderId="0" xfId="1" applyFont="1"/>
    <xf numFmtId="0" fontId="0" fillId="0" borderId="9" xfId="0" applyFont="1" applyBorder="1" applyAlignment="1">
      <alignment horizontal="left" vertical="center" shrinkToFi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4" fillId="5" borderId="8" xfId="0" applyFont="1" applyFill="1" applyBorder="1" applyAlignment="1">
      <alignment vertical="center" shrinkToFit="1"/>
    </xf>
    <xf numFmtId="0" fontId="7" fillId="0" borderId="0" xfId="0" applyFont="1" applyAlignment="1">
      <alignment vertical="center"/>
    </xf>
    <xf numFmtId="0" fontId="0" fillId="0" borderId="0" xfId="0" applyFont="1"/>
    <xf numFmtId="0" fontId="4" fillId="2" borderId="8" xfId="0" applyFont="1" applyFill="1" applyBorder="1" applyAlignment="1">
      <alignment horizontal="center" vertical="center"/>
    </xf>
    <xf numFmtId="0" fontId="4" fillId="2" borderId="1" xfId="0" applyFont="1" applyFill="1" applyBorder="1" applyAlignment="1">
      <alignment horizontal="center" vertical="center" wrapText="1"/>
    </xf>
    <xf numFmtId="0" fontId="0" fillId="0" borderId="0" xfId="0" applyFont="1" applyFill="1" applyBorder="1"/>
    <xf numFmtId="0" fontId="0" fillId="4" borderId="8" xfId="0" applyFont="1" applyFill="1" applyBorder="1"/>
    <xf numFmtId="0" fontId="4" fillId="0" borderId="0" xfId="0" applyFont="1" applyBorder="1" applyAlignment="1">
      <alignment vertical="center"/>
    </xf>
    <xf numFmtId="0" fontId="4" fillId="0" borderId="8" xfId="0" applyFont="1" applyBorder="1" applyAlignment="1">
      <alignment vertical="center"/>
    </xf>
    <xf numFmtId="0" fontId="0" fillId="0" borderId="0" xfId="0" applyFont="1" applyBorder="1"/>
    <xf numFmtId="0" fontId="4" fillId="0" borderId="0" xfId="0" applyFont="1" applyAlignment="1">
      <alignment vertical="center"/>
    </xf>
    <xf numFmtId="0" fontId="4" fillId="0" borderId="8" xfId="2" applyFont="1" applyBorder="1" applyAlignment="1">
      <alignment vertical="center" shrinkToFit="1"/>
    </xf>
    <xf numFmtId="0" fontId="4" fillId="0" borderId="2" xfId="2" applyFont="1" applyBorder="1" applyAlignment="1">
      <alignment vertical="center" shrinkToFit="1"/>
    </xf>
    <xf numFmtId="0" fontId="4" fillId="0" borderId="2" xfId="0" applyFont="1" applyBorder="1" applyAlignment="1">
      <alignment horizontal="left" vertical="center"/>
    </xf>
    <xf numFmtId="0" fontId="4" fillId="5" borderId="1" xfId="0" applyFont="1" applyFill="1" applyBorder="1" applyAlignment="1">
      <alignment horizontal="left" vertical="center" shrinkToFit="1"/>
    </xf>
    <xf numFmtId="0" fontId="4" fillId="0" borderId="8" xfId="0" applyFont="1" applyBorder="1" applyAlignment="1">
      <alignment horizontal="left" vertical="center"/>
    </xf>
    <xf numFmtId="0" fontId="4" fillId="0" borderId="12" xfId="0" applyFont="1" applyBorder="1" applyAlignment="1">
      <alignment vertical="center" shrinkToFit="1"/>
    </xf>
    <xf numFmtId="0" fontId="4" fillId="0" borderId="8" xfId="0" applyFont="1" applyBorder="1" applyAlignment="1">
      <alignment vertical="center" shrinkToFit="1"/>
    </xf>
    <xf numFmtId="0" fontId="4" fillId="6" borderId="2" xfId="0" applyFont="1" applyFill="1" applyBorder="1" applyAlignment="1">
      <alignment vertical="center" shrinkToFit="1"/>
    </xf>
    <xf numFmtId="0" fontId="4" fillId="6" borderId="2" xfId="0" applyFont="1" applyFill="1" applyBorder="1" applyAlignment="1">
      <alignment horizontal="center" vertical="center" shrinkToFit="1"/>
    </xf>
    <xf numFmtId="0" fontId="4" fillId="6" borderId="8" xfId="0" applyFont="1" applyFill="1" applyBorder="1" applyAlignment="1">
      <alignment vertical="center" shrinkToFit="1"/>
    </xf>
    <xf numFmtId="0" fontId="4" fillId="0" borderId="8" xfId="0" applyFont="1" applyBorder="1" applyAlignment="1">
      <alignment horizontal="left" vertical="center" shrinkToFit="1"/>
    </xf>
    <xf numFmtId="0" fontId="4" fillId="5" borderId="8" xfId="0" applyFont="1" applyFill="1" applyBorder="1" applyAlignment="1">
      <alignment horizontal="left" vertical="center" shrinkToFit="1"/>
    </xf>
    <xf numFmtId="0" fontId="4" fillId="0" borderId="12" xfId="0" applyFont="1" applyBorder="1" applyAlignment="1">
      <alignment horizontal="left" vertical="center" shrinkToFit="1"/>
    </xf>
    <xf numFmtId="0" fontId="6" fillId="0" borderId="0" xfId="0" applyFont="1" applyAlignment="1">
      <alignment horizontal="center"/>
    </xf>
    <xf numFmtId="0" fontId="9" fillId="0" borderId="14" xfId="0" applyFont="1" applyBorder="1" applyAlignment="1">
      <alignment vertical="center"/>
    </xf>
    <xf numFmtId="0" fontId="0" fillId="0" borderId="1" xfId="0" applyBorder="1" applyAlignment="1">
      <alignment vertical="center"/>
    </xf>
    <xf numFmtId="0" fontId="0" fillId="0" borderId="9" xfId="0" applyBorder="1" applyAlignment="1">
      <alignment horizontal="left" vertical="center" shrinkToFit="1"/>
    </xf>
    <xf numFmtId="0" fontId="0" fillId="0" borderId="8" xfId="0" applyBorder="1" applyAlignment="1">
      <alignment vertical="center"/>
    </xf>
    <xf numFmtId="0" fontId="0" fillId="0" borderId="8" xfId="0" applyBorder="1" applyAlignment="1">
      <alignment horizontal="center" vertical="center"/>
    </xf>
    <xf numFmtId="0" fontId="10" fillId="0" borderId="8" xfId="4" applyBorder="1" applyAlignment="1">
      <alignment wrapText="1"/>
    </xf>
    <xf numFmtId="0" fontId="10" fillId="0" borderId="20" xfId="4" applyBorder="1" applyAlignment="1">
      <alignment wrapText="1"/>
    </xf>
    <xf numFmtId="0" fontId="10" fillId="0" borderId="6" xfId="4" applyBorder="1" applyAlignment="1">
      <alignment wrapText="1"/>
    </xf>
    <xf numFmtId="0" fontId="10" fillId="0" borderId="26" xfId="4" applyBorder="1" applyAlignment="1">
      <alignment wrapText="1"/>
    </xf>
    <xf numFmtId="0" fontId="10" fillId="0" borderId="27" xfId="4" applyBorder="1" applyAlignment="1">
      <alignment wrapText="1"/>
    </xf>
    <xf numFmtId="0" fontId="10" fillId="0" borderId="28" xfId="4" applyBorder="1" applyAlignment="1">
      <alignment wrapText="1"/>
    </xf>
    <xf numFmtId="0" fontId="10" fillId="0" borderId="22" xfId="4" applyBorder="1" applyAlignment="1">
      <alignment wrapText="1"/>
    </xf>
    <xf numFmtId="0" fontId="0" fillId="0" borderId="8" xfId="0" applyFont="1" applyFill="1" applyBorder="1"/>
    <xf numFmtId="0" fontId="0" fillId="0" borderId="2" xfId="0" applyBorder="1" applyAlignment="1">
      <alignment vertical="center"/>
    </xf>
    <xf numFmtId="38" fontId="0" fillId="0" borderId="1" xfId="1" applyFont="1" applyBorder="1" applyAlignment="1">
      <alignment horizontal="right" vertical="center"/>
    </xf>
    <xf numFmtId="0" fontId="0" fillId="2" borderId="1" xfId="0" applyFill="1" applyBorder="1" applyAlignment="1">
      <alignment horizontal="center" vertical="center"/>
    </xf>
    <xf numFmtId="0" fontId="12" fillId="6" borderId="1" xfId="0" applyFont="1" applyFill="1" applyBorder="1" applyAlignment="1">
      <alignment vertical="center" wrapText="1"/>
    </xf>
    <xf numFmtId="0" fontId="0" fillId="6" borderId="1" xfId="0" applyFill="1" applyBorder="1" applyAlignment="1">
      <alignment vertical="center" shrinkToFit="1"/>
    </xf>
    <xf numFmtId="0" fontId="0" fillId="6" borderId="8" xfId="0" applyFill="1" applyBorder="1" applyAlignment="1">
      <alignment vertical="center"/>
    </xf>
    <xf numFmtId="0" fontId="0" fillId="6" borderId="8" xfId="0" applyFill="1" applyBorder="1" applyAlignment="1">
      <alignment vertical="center" shrinkToFit="1"/>
    </xf>
    <xf numFmtId="0" fontId="0" fillId="0" borderId="1" xfId="0" applyBorder="1" applyAlignment="1">
      <alignment horizontal="left" vertical="center" wrapText="1"/>
    </xf>
    <xf numFmtId="0" fontId="0" fillId="6" borderId="8" xfId="0" applyFill="1" applyBorder="1" applyAlignment="1">
      <alignment vertical="center" wrapText="1"/>
    </xf>
    <xf numFmtId="0" fontId="0" fillId="0" borderId="8" xfId="0" applyBorder="1" applyAlignment="1">
      <alignment horizontal="left" vertical="center" wrapText="1"/>
    </xf>
    <xf numFmtId="0" fontId="12" fillId="6" borderId="8" xfId="0" applyFont="1" applyFill="1" applyBorder="1" applyAlignment="1">
      <alignment vertical="center"/>
    </xf>
    <xf numFmtId="0" fontId="12" fillId="6" borderId="8" xfId="0" applyFont="1" applyFill="1" applyBorder="1" applyAlignment="1">
      <alignment vertical="center" wrapText="1"/>
    </xf>
    <xf numFmtId="0" fontId="12" fillId="6" borderId="2" xfId="0" applyFont="1" applyFill="1" applyBorder="1" applyAlignment="1">
      <alignment vertical="center" wrapText="1"/>
    </xf>
    <xf numFmtId="0" fontId="12" fillId="0" borderId="8" xfId="0" applyFont="1" applyBorder="1" applyAlignment="1">
      <alignment vertical="center" shrinkToFit="1"/>
    </xf>
    <xf numFmtId="0" fontId="12" fillId="0" borderId="2" xfId="0" applyFont="1" applyBorder="1" applyAlignment="1">
      <alignment vertical="center" shrinkToFit="1"/>
    </xf>
    <xf numFmtId="0" fontId="0" fillId="6" borderId="15" xfId="0" applyFill="1" applyBorder="1" applyAlignment="1">
      <alignment vertical="center" shrinkToFit="1"/>
    </xf>
    <xf numFmtId="0" fontId="0" fillId="6" borderId="8" xfId="0" applyFill="1" applyBorder="1" applyAlignment="1">
      <alignment horizontal="left" vertical="center" wrapText="1"/>
    </xf>
    <xf numFmtId="0" fontId="1" fillId="6" borderId="8" xfId="0" applyFont="1" applyFill="1" applyBorder="1" applyAlignment="1">
      <alignment vertical="center" shrinkToFit="1"/>
    </xf>
    <xf numFmtId="0" fontId="1" fillId="6" borderId="2" xfId="0" applyFont="1" applyFill="1" applyBorder="1" applyAlignment="1">
      <alignment vertical="center" shrinkToFit="1"/>
    </xf>
    <xf numFmtId="0" fontId="0" fillId="6" borderId="2" xfId="0" applyFill="1" applyBorder="1" applyAlignment="1">
      <alignment vertical="center" wrapText="1"/>
    </xf>
    <xf numFmtId="0" fontId="0" fillId="0" borderId="8" xfId="0" applyBorder="1" applyAlignment="1">
      <alignment vertical="center" wrapText="1"/>
    </xf>
    <xf numFmtId="0" fontId="0" fillId="6" borderId="2" xfId="0" applyFill="1" applyBorder="1" applyAlignment="1">
      <alignment vertical="center" shrinkToFit="1"/>
    </xf>
    <xf numFmtId="0" fontId="0" fillId="0" borderId="8" xfId="0" applyBorder="1" applyAlignment="1">
      <alignment vertical="center" shrinkToFit="1"/>
    </xf>
    <xf numFmtId="0" fontId="0" fillId="2" borderId="8" xfId="0" applyFill="1" applyBorder="1" applyAlignment="1">
      <alignment horizontal="center" vertical="center"/>
    </xf>
    <xf numFmtId="0" fontId="12" fillId="6" borderId="8" xfId="0" applyFont="1" applyFill="1" applyBorder="1" applyAlignment="1">
      <alignment vertical="center" wrapText="1" shrinkToFit="1"/>
    </xf>
    <xf numFmtId="0" fontId="0" fillId="0" borderId="8" xfId="0" applyBorder="1"/>
    <xf numFmtId="0" fontId="0" fillId="0" borderId="12" xfId="0" applyBorder="1" applyAlignment="1">
      <alignment horizontal="center" vertical="center"/>
    </xf>
    <xf numFmtId="0" fontId="12" fillId="0" borderId="8" xfId="0" applyFont="1" applyBorder="1"/>
    <xf numFmtId="0" fontId="0" fillId="0" borderId="8" xfId="0" applyBorder="1" applyAlignment="1">
      <alignment wrapText="1"/>
    </xf>
    <xf numFmtId="0" fontId="0" fillId="0" borderId="13" xfId="0" applyBorder="1"/>
    <xf numFmtId="0" fontId="0" fillId="0" borderId="13" xfId="0" applyBorder="1" applyAlignment="1">
      <alignment vertical="center" shrinkToFit="1"/>
    </xf>
    <xf numFmtId="0" fontId="12" fillId="0" borderId="13" xfId="0" applyFont="1" applyBorder="1"/>
    <xf numFmtId="0" fontId="0" fillId="0" borderId="29" xfId="0" applyBorder="1"/>
    <xf numFmtId="0" fontId="0" fillId="0" borderId="30" xfId="0" applyBorder="1"/>
    <xf numFmtId="0" fontId="12" fillId="0" borderId="30" xfId="0" applyFont="1" applyBorder="1"/>
    <xf numFmtId="0" fontId="12" fillId="0" borderId="31" xfId="0" applyFont="1" applyBorder="1"/>
    <xf numFmtId="0" fontId="0" fillId="0" borderId="31" xfId="0" applyBorder="1" applyAlignment="1">
      <alignment vertical="center" shrinkToFit="1"/>
    </xf>
    <xf numFmtId="0" fontId="0" fillId="0" borderId="29" xfId="0" applyBorder="1" applyAlignment="1">
      <alignment vertical="center" shrinkToFit="1"/>
    </xf>
    <xf numFmtId="0" fontId="12" fillId="0" borderId="29" xfId="0" applyFont="1" applyBorder="1"/>
    <xf numFmtId="0" fontId="0" fillId="0" borderId="8" xfId="0" applyFont="1" applyBorder="1" applyAlignment="1">
      <alignment vertical="center"/>
    </xf>
    <xf numFmtId="0" fontId="0" fillId="0" borderId="8" xfId="0" applyFont="1" applyBorder="1" applyAlignment="1">
      <alignment vertical="center" shrinkToFit="1"/>
    </xf>
    <xf numFmtId="0" fontId="0" fillId="5" borderId="8" xfId="3" applyFont="1" applyFill="1" applyBorder="1" applyAlignment="1">
      <alignment vertical="center" wrapText="1" shrinkToFit="1"/>
    </xf>
    <xf numFmtId="0" fontId="0" fillId="5" borderId="8" xfId="3" applyFont="1" applyFill="1" applyBorder="1" applyAlignment="1">
      <alignment vertical="center" shrinkToFit="1"/>
    </xf>
    <xf numFmtId="0" fontId="14" fillId="0" borderId="0" xfId="0" applyFont="1"/>
    <xf numFmtId="0" fontId="7" fillId="0" borderId="8" xfId="0" applyFont="1" applyBorder="1" applyAlignment="1">
      <alignment vertical="center"/>
    </xf>
    <xf numFmtId="0" fontId="0" fillId="0" borderId="0" xfId="0" applyFont="1" applyAlignment="1">
      <alignment vertical="center"/>
    </xf>
    <xf numFmtId="0" fontId="7" fillId="0" borderId="8" xfId="0" applyFont="1" applyBorder="1"/>
    <xf numFmtId="0" fontId="14" fillId="0" borderId="0" xfId="0" applyFont="1" applyAlignment="1">
      <alignment vertical="center"/>
    </xf>
    <xf numFmtId="0" fontId="14" fillId="0" borderId="8" xfId="0" applyFont="1" applyBorder="1" applyAlignment="1">
      <alignment vertical="center"/>
    </xf>
    <xf numFmtId="0" fontId="14" fillId="0" borderId="8" xfId="0" applyFont="1" applyBorder="1"/>
    <xf numFmtId="0" fontId="14" fillId="0" borderId="0" xfId="0" applyFont="1" applyAlignment="1">
      <alignment horizontal="center" vertical="center"/>
    </xf>
    <xf numFmtId="0" fontId="0" fillId="5" borderId="8" xfId="0" applyFont="1" applyFill="1" applyBorder="1" applyAlignment="1">
      <alignment vertical="center" shrinkToFit="1"/>
    </xf>
    <xf numFmtId="0" fontId="5" fillId="5" borderId="8" xfId="0" applyFont="1" applyFill="1" applyBorder="1" applyAlignment="1">
      <alignment vertical="center" wrapText="1"/>
    </xf>
    <xf numFmtId="0" fontId="0" fillId="0" borderId="1" xfId="0" applyFill="1" applyBorder="1" applyAlignment="1">
      <alignment horizontal="center" vertical="center"/>
    </xf>
    <xf numFmtId="0" fontId="4" fillId="0" borderId="13" xfId="0" applyFont="1" applyBorder="1" applyAlignment="1">
      <alignment vertical="center"/>
    </xf>
    <xf numFmtId="0" fontId="0" fillId="5" borderId="13" xfId="3" applyFont="1" applyFill="1" applyBorder="1" applyAlignment="1">
      <alignment vertical="center" wrapText="1" shrinkToFit="1"/>
    </xf>
    <xf numFmtId="0" fontId="1" fillId="8" borderId="35"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4" fillId="5" borderId="13" xfId="0" applyFont="1" applyFill="1" applyBorder="1" applyAlignment="1">
      <alignment vertical="center" wrapText="1" shrinkToFit="1"/>
    </xf>
    <xf numFmtId="0" fontId="8" fillId="0" borderId="14" xfId="0" applyFont="1" applyBorder="1" applyAlignment="1">
      <alignment vertical="center"/>
    </xf>
    <xf numFmtId="0" fontId="15" fillId="0" borderId="0" xfId="0" applyFont="1"/>
    <xf numFmtId="0" fontId="15" fillId="0" borderId="0" xfId="0" applyFont="1" applyAlignment="1"/>
    <xf numFmtId="0" fontId="15" fillId="0" borderId="0" xfId="0" applyFont="1" applyAlignment="1">
      <alignment vertical="center"/>
    </xf>
    <xf numFmtId="38" fontId="15" fillId="0" borderId="0" xfId="0" applyNumberFormat="1" applyFont="1" applyAlignment="1">
      <alignment vertical="center"/>
    </xf>
    <xf numFmtId="0" fontId="15" fillId="0" borderId="14" xfId="0" applyFont="1" applyBorder="1" applyAlignment="1">
      <alignment vertical="center"/>
    </xf>
    <xf numFmtId="0" fontId="15" fillId="0" borderId="0" xfId="0" applyFont="1" applyAlignment="1">
      <alignment horizont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0" borderId="7" xfId="0" applyBorder="1" applyAlignment="1">
      <alignment horizontal="center" vertical="center"/>
    </xf>
    <xf numFmtId="0" fontId="0" fillId="0" borderId="12" xfId="0" applyBorder="1" applyAlignment="1">
      <alignment vertical="center"/>
    </xf>
    <xf numFmtId="0" fontId="4" fillId="0" borderId="14" xfId="0" applyFont="1" applyBorder="1" applyAlignment="1"/>
    <xf numFmtId="0" fontId="0" fillId="0" borderId="8" xfId="0" applyBorder="1" applyAlignment="1">
      <alignment horizontal="center" vertical="center" wrapText="1" shrinkToFit="1"/>
    </xf>
    <xf numFmtId="38" fontId="0" fillId="0" borderId="8" xfId="1" applyFont="1" applyBorder="1" applyAlignment="1">
      <alignment horizontal="right" vertical="center"/>
    </xf>
    <xf numFmtId="0" fontId="18" fillId="0" borderId="14" xfId="0" applyFont="1" applyBorder="1" applyAlignment="1"/>
    <xf numFmtId="38" fontId="0" fillId="0" borderId="7" xfId="0" applyNumberFormat="1" applyBorder="1" applyAlignment="1">
      <alignment horizontal="center" vertical="center"/>
    </xf>
    <xf numFmtId="0" fontId="19" fillId="0" borderId="0" xfId="0" applyFont="1"/>
    <xf numFmtId="0" fontId="19" fillId="0" borderId="0" xfId="0" applyFont="1" applyAlignment="1">
      <alignment horizontal="center"/>
    </xf>
    <xf numFmtId="38" fontId="1" fillId="0" borderId="7" xfId="1" applyBorder="1" applyAlignment="1">
      <alignment horizontal="right" vertical="center"/>
    </xf>
    <xf numFmtId="38" fontId="0" fillId="0" borderId="0" xfId="0" applyNumberFormat="1" applyAlignment="1">
      <alignment horizontal="right"/>
    </xf>
    <xf numFmtId="0" fontId="20" fillId="0" borderId="0" xfId="0" applyFont="1" applyAlignment="1">
      <alignment vertical="center"/>
    </xf>
    <xf numFmtId="0" fontId="20" fillId="0" borderId="0" xfId="0" applyFont="1" applyBorder="1" applyAlignment="1">
      <alignment horizontal="left" vertical="center"/>
    </xf>
    <xf numFmtId="0" fontId="20" fillId="0" borderId="0" xfId="0" applyFont="1" applyAlignment="1">
      <alignment horizontal="center" vertical="center"/>
    </xf>
    <xf numFmtId="0" fontId="20" fillId="0" borderId="0" xfId="0" applyFont="1" applyAlignment="1">
      <alignment horizontal="left" vertical="center"/>
    </xf>
    <xf numFmtId="38" fontId="17" fillId="0" borderId="0" xfId="0" applyNumberFormat="1" applyFont="1" applyBorder="1" applyAlignment="1">
      <alignment horizontal="right" vertical="center"/>
    </xf>
    <xf numFmtId="0" fontId="15" fillId="0" borderId="0" xfId="0" applyFont="1" applyBorder="1" applyAlignment="1">
      <alignment vertical="center"/>
    </xf>
    <xf numFmtId="38" fontId="0" fillId="0" borderId="0" xfId="0" applyNumberFormat="1"/>
    <xf numFmtId="0" fontId="0" fillId="0" borderId="20" xfId="0" applyFill="1" applyBorder="1" applyAlignment="1">
      <alignment horizontal="center"/>
    </xf>
    <xf numFmtId="0" fontId="15" fillId="0" borderId="0" xfId="0" applyFont="1" applyBorder="1" applyAlignment="1">
      <alignment horizontal="center" vertical="center"/>
    </xf>
    <xf numFmtId="38" fontId="15" fillId="0" borderId="0" xfId="0" applyNumberFormat="1" applyFont="1" applyBorder="1" applyAlignment="1">
      <alignment horizontal="center" vertical="center"/>
    </xf>
    <xf numFmtId="0" fontId="15" fillId="0" borderId="0" xfId="0" applyFont="1" applyBorder="1" applyAlignment="1">
      <alignment horizontal="left" vertical="center"/>
    </xf>
    <xf numFmtId="0" fontId="15" fillId="0" borderId="14" xfId="0" applyFont="1" applyBorder="1" applyAlignment="1">
      <alignment horizontal="center" vertical="center"/>
    </xf>
    <xf numFmtId="38" fontId="19" fillId="0" borderId="0" xfId="0" applyNumberFormat="1" applyFont="1" applyBorder="1" applyAlignment="1">
      <alignment horizontal="center" vertical="center"/>
    </xf>
    <xf numFmtId="38" fontId="19" fillId="0" borderId="0" xfId="0" applyNumberFormat="1" applyFont="1" applyBorder="1" applyAlignment="1">
      <alignment horizontal="center"/>
    </xf>
    <xf numFmtId="0" fontId="15" fillId="0" borderId="23" xfId="0" applyFont="1" applyBorder="1" applyAlignment="1">
      <alignment horizontal="center" vertical="center"/>
    </xf>
    <xf numFmtId="0" fontId="15" fillId="0" borderId="54" xfId="0" applyFont="1" applyBorder="1" applyAlignment="1">
      <alignment horizontal="left" vertical="center"/>
    </xf>
    <xf numFmtId="0" fontId="15" fillId="0" borderId="4" xfId="0" applyFont="1" applyBorder="1" applyAlignment="1">
      <alignment horizontal="center" vertical="center"/>
    </xf>
    <xf numFmtId="0" fontId="15" fillId="0" borderId="14" xfId="0" applyFont="1" applyBorder="1" applyAlignment="1">
      <alignment horizontal="left" vertical="center"/>
    </xf>
    <xf numFmtId="38" fontId="15" fillId="0" borderId="14" xfId="0" applyNumberFormat="1" applyFont="1" applyBorder="1" applyAlignment="1">
      <alignment horizontal="center" vertical="center"/>
    </xf>
    <xf numFmtId="0" fontId="15" fillId="0" borderId="5" xfId="0" applyFont="1" applyBorder="1" applyAlignment="1">
      <alignment horizontal="left" vertical="center"/>
    </xf>
    <xf numFmtId="38" fontId="19" fillId="0" borderId="14" xfId="0" applyNumberFormat="1" applyFont="1" applyBorder="1" applyAlignment="1">
      <alignment horizontal="center"/>
    </xf>
    <xf numFmtId="0" fontId="12" fillId="9" borderId="13" xfId="0" applyFont="1" applyFill="1" applyBorder="1"/>
    <xf numFmtId="0" fontId="0" fillId="9" borderId="13" xfId="0" applyFill="1" applyBorder="1"/>
    <xf numFmtId="0" fontId="15" fillId="0" borderId="0" xfId="0" applyFont="1" applyBorder="1" applyAlignment="1">
      <alignment horizontal="right" vertical="center"/>
    </xf>
    <xf numFmtId="0" fontId="15" fillId="0" borderId="23" xfId="0" applyFont="1" applyBorder="1" applyAlignment="1">
      <alignment horizontal="right" vertical="center"/>
    </xf>
    <xf numFmtId="0" fontId="15" fillId="0" borderId="17" xfId="0" applyFont="1" applyBorder="1" applyAlignment="1">
      <alignment horizontal="left" vertical="center"/>
    </xf>
    <xf numFmtId="0" fontId="15" fillId="0" borderId="13" xfId="0" applyFont="1" applyBorder="1" applyAlignment="1">
      <alignment horizontal="left" vertical="center"/>
    </xf>
    <xf numFmtId="0" fontId="15" fillId="0" borderId="12" xfId="0" applyFont="1" applyBorder="1" applyAlignment="1">
      <alignment horizontal="center" vertical="center"/>
    </xf>
    <xf numFmtId="0" fontId="15" fillId="0" borderId="17" xfId="0" applyFont="1" applyBorder="1" applyAlignment="1">
      <alignment vertical="center"/>
    </xf>
    <xf numFmtId="0" fontId="15" fillId="0" borderId="0" xfId="0" applyFont="1" applyAlignment="1">
      <alignment horizontal="center" vertical="center"/>
    </xf>
    <xf numFmtId="0" fontId="15" fillId="0" borderId="0" xfId="0" applyFont="1" applyAlignment="1">
      <alignment horizontal="left" vertical="center"/>
    </xf>
    <xf numFmtId="0" fontId="22" fillId="0" borderId="0" xfId="0" applyFont="1" applyAlignment="1">
      <alignment horizontal="center"/>
    </xf>
    <xf numFmtId="0" fontId="19" fillId="0" borderId="12" xfId="0" applyFont="1" applyBorder="1"/>
    <xf numFmtId="0" fontId="22" fillId="0" borderId="0" xfId="0" applyFont="1" applyAlignment="1">
      <alignment horizontal="left"/>
    </xf>
    <xf numFmtId="0" fontId="19" fillId="0" borderId="0" xfId="0" applyFont="1" applyAlignment="1">
      <alignment horizontal="left"/>
    </xf>
    <xf numFmtId="0" fontId="23" fillId="0" borderId="0" xfId="0" applyFont="1" applyAlignment="1">
      <alignment horizontal="center"/>
    </xf>
    <xf numFmtId="0" fontId="19" fillId="0" borderId="3" xfId="0" applyFont="1" applyBorder="1"/>
    <xf numFmtId="0" fontId="19" fillId="0" borderId="23" xfId="0" applyFont="1" applyBorder="1"/>
    <xf numFmtId="0" fontId="24" fillId="0" borderId="0" xfId="0" applyFont="1" applyBorder="1" applyAlignment="1"/>
    <xf numFmtId="0" fontId="24" fillId="0" borderId="0" xfId="0" applyFont="1" applyBorder="1" applyAlignment="1">
      <alignment horizontal="center"/>
    </xf>
    <xf numFmtId="0" fontId="19" fillId="0" borderId="4" xfId="0" applyFont="1" applyBorder="1"/>
    <xf numFmtId="0" fontId="24" fillId="0" borderId="14" xfId="0" applyFont="1" applyBorder="1" applyAlignment="1">
      <alignment horizontal="center" shrinkToFit="1"/>
    </xf>
    <xf numFmtId="0" fontId="19" fillId="0" borderId="14" xfId="0" applyFont="1" applyBorder="1"/>
    <xf numFmtId="0" fontId="25" fillId="0" borderId="0" xfId="0" applyFont="1" applyAlignment="1"/>
    <xf numFmtId="0" fontId="26" fillId="0" borderId="0" xfId="0" applyFont="1"/>
    <xf numFmtId="0" fontId="26" fillId="0" borderId="0" xfId="0" applyFont="1" applyAlignment="1"/>
    <xf numFmtId="38" fontId="27" fillId="0" borderId="0" xfId="0" applyNumberFormat="1" applyFont="1" applyBorder="1" applyAlignment="1">
      <alignment vertical="center"/>
    </xf>
    <xf numFmtId="0" fontId="16" fillId="0" borderId="0" xfId="0" applyFont="1" applyBorder="1" applyAlignment="1">
      <alignment horizontal="right" vertical="center"/>
    </xf>
    <xf numFmtId="0" fontId="24" fillId="0" borderId="14" xfId="0" applyFont="1" applyBorder="1" applyAlignment="1"/>
    <xf numFmtId="0" fontId="19" fillId="0" borderId="17" xfId="0" applyFont="1" applyBorder="1" applyAlignment="1">
      <alignment shrinkToFit="1"/>
    </xf>
    <xf numFmtId="179" fontId="24" fillId="0" borderId="53" xfId="0" applyNumberFormat="1" applyFont="1" applyBorder="1" applyAlignment="1">
      <alignment shrinkToFit="1"/>
    </xf>
    <xf numFmtId="0" fontId="15" fillId="0" borderId="53" xfId="0" applyFont="1" applyBorder="1" applyAlignment="1">
      <alignment horizontal="center" vertical="center" shrinkToFit="1"/>
    </xf>
    <xf numFmtId="0" fontId="15" fillId="0" borderId="17" xfId="0" applyFont="1" applyBorder="1" applyAlignment="1">
      <alignment horizontal="center" vertical="center" shrinkToFit="1"/>
    </xf>
    <xf numFmtId="0" fontId="29" fillId="0" borderId="0" xfId="0" applyFont="1"/>
    <xf numFmtId="176" fontId="4" fillId="0" borderId="1" xfId="0" applyNumberFormat="1" applyFont="1" applyBorder="1" applyAlignment="1">
      <alignment horizontal="right" vertical="center" shrinkToFit="1"/>
    </xf>
    <xf numFmtId="176" fontId="4" fillId="0" borderId="8" xfId="0" applyNumberFormat="1" applyFont="1" applyBorder="1" applyAlignment="1">
      <alignment horizontal="right" vertical="center" shrinkToFit="1"/>
    </xf>
    <xf numFmtId="0" fontId="0" fillId="0" borderId="12" xfId="0" applyBorder="1" applyAlignment="1">
      <alignment vertical="center" shrinkToFit="1"/>
    </xf>
    <xf numFmtId="0" fontId="15" fillId="0" borderId="0" xfId="0" applyFont="1" applyAlignment="1">
      <alignment horizontal="center" vertical="center"/>
    </xf>
    <xf numFmtId="0" fontId="15" fillId="0" borderId="53" xfId="0" applyFont="1" applyBorder="1" applyAlignment="1">
      <alignment horizontal="left" vertical="center"/>
    </xf>
    <xf numFmtId="0" fontId="19" fillId="0" borderId="0" xfId="0" applyFont="1" applyBorder="1"/>
    <xf numFmtId="0" fontId="19" fillId="0" borderId="53" xfId="0" applyFont="1" applyBorder="1" applyAlignment="1">
      <alignment horizontal="center"/>
    </xf>
    <xf numFmtId="0" fontId="15" fillId="0" borderId="0" xfId="0" applyFont="1" applyBorder="1" applyAlignment="1">
      <alignment horizontal="center"/>
    </xf>
    <xf numFmtId="0" fontId="26" fillId="0" borderId="53" xfId="0" applyFont="1" applyBorder="1" applyAlignment="1">
      <alignment horizontal="center"/>
    </xf>
    <xf numFmtId="0" fontId="28" fillId="0" borderId="0" xfId="0" applyFont="1" applyBorder="1" applyAlignment="1">
      <alignment horizontal="center" shrinkToFit="1"/>
    </xf>
    <xf numFmtId="0" fontId="15" fillId="0" borderId="53" xfId="0" applyFont="1" applyBorder="1" applyAlignment="1">
      <alignment horizontal="left" vertical="center"/>
    </xf>
    <xf numFmtId="0" fontId="15" fillId="0" borderId="0" xfId="0" applyFont="1" applyAlignment="1">
      <alignment horizontal="center" vertical="center"/>
    </xf>
    <xf numFmtId="0" fontId="15" fillId="0" borderId="3" xfId="0" applyFont="1" applyBorder="1" applyAlignment="1">
      <alignment horizontal="center" vertical="center"/>
    </xf>
    <xf numFmtId="0" fontId="24" fillId="0" borderId="53" xfId="0" applyFont="1" applyBorder="1" applyAlignment="1">
      <alignment horizontal="center" vertical="center" shrinkToFit="1"/>
    </xf>
    <xf numFmtId="0" fontId="16" fillId="0" borderId="14" xfId="0" applyFont="1" applyBorder="1" applyAlignment="1">
      <alignment horizontal="center" vertical="center"/>
    </xf>
    <xf numFmtId="0" fontId="19" fillId="0" borderId="0" xfId="0" applyFont="1" applyAlignment="1">
      <alignment shrinkToFit="1"/>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0" borderId="12" xfId="0" quotePrefix="1" applyBorder="1" applyAlignment="1">
      <alignment vertical="center"/>
    </xf>
    <xf numFmtId="0" fontId="0" fillId="3" borderId="1" xfId="0" applyFill="1" applyBorder="1" applyAlignment="1">
      <alignment horizontal="center" vertical="center" wrapText="1"/>
    </xf>
    <xf numFmtId="0" fontId="0" fillId="0" borderId="8" xfId="0" applyBorder="1" applyAlignment="1">
      <alignment horizontal="center" vertical="center" shrinkToFit="1"/>
    </xf>
    <xf numFmtId="0" fontId="0" fillId="3" borderId="2" xfId="0" applyFill="1" applyBorder="1" applyAlignment="1">
      <alignment horizontal="center" vertical="center" wrapText="1"/>
    </xf>
    <xf numFmtId="0" fontId="0" fillId="0" borderId="13" xfId="0" applyBorder="1" applyAlignment="1">
      <alignment horizontal="center" vertical="center"/>
    </xf>
    <xf numFmtId="0" fontId="0" fillId="0" borderId="8" xfId="0" applyBorder="1" applyAlignment="1">
      <alignment horizontal="right" vertical="center"/>
    </xf>
    <xf numFmtId="38" fontId="0" fillId="0" borderId="8" xfId="1" applyFont="1" applyBorder="1" applyAlignment="1">
      <alignment horizontal="center" vertical="center"/>
    </xf>
    <xf numFmtId="0" fontId="0" fillId="0" borderId="8" xfId="0" applyFill="1" applyBorder="1" applyAlignment="1">
      <alignment horizontal="center" vertical="center"/>
    </xf>
    <xf numFmtId="0" fontId="0" fillId="0" borderId="13" xfId="0" applyBorder="1" applyAlignment="1">
      <alignment horizontal="left" vertical="center" shrinkToFit="1"/>
    </xf>
    <xf numFmtId="0" fontId="0" fillId="0" borderId="13" xfId="0" applyBorder="1" applyAlignment="1">
      <alignment horizontal="center" vertical="center" shrinkToFit="1"/>
    </xf>
    <xf numFmtId="0" fontId="15" fillId="0" borderId="8" xfId="0" applyFont="1" applyBorder="1" applyAlignment="1">
      <alignment vertical="center"/>
    </xf>
    <xf numFmtId="178" fontId="26" fillId="0" borderId="0" xfId="0" applyNumberFormat="1" applyFont="1" applyAlignment="1">
      <alignment horizontal="left" shrinkToFit="1"/>
    </xf>
    <xf numFmtId="49" fontId="4" fillId="0" borderId="8" xfId="0" applyNumberFormat="1" applyFont="1" applyBorder="1" applyAlignment="1">
      <alignment horizontal="center" vertical="center"/>
    </xf>
    <xf numFmtId="177" fontId="11" fillId="10" borderId="8" xfId="0" applyNumberFormat="1" applyFont="1" applyFill="1" applyBorder="1" applyAlignment="1">
      <alignment horizontal="right" vertical="center"/>
    </xf>
    <xf numFmtId="49" fontId="4" fillId="10" borderId="8" xfId="0" applyNumberFormat="1" applyFont="1" applyFill="1" applyBorder="1" applyAlignment="1">
      <alignment horizontal="right" vertical="center" shrinkToFit="1"/>
    </xf>
    <xf numFmtId="0" fontId="0" fillId="10" borderId="8" xfId="0" applyFill="1" applyBorder="1" applyAlignment="1">
      <alignment horizontal="right" vertical="center"/>
    </xf>
    <xf numFmtId="0" fontId="15" fillId="10" borderId="44" xfId="0" applyFont="1" applyFill="1" applyBorder="1" applyAlignment="1">
      <alignment horizontal="center" vertical="center"/>
    </xf>
    <xf numFmtId="38" fontId="15" fillId="10" borderId="44" xfId="0" applyNumberFormat="1" applyFont="1" applyFill="1" applyBorder="1" applyAlignment="1">
      <alignment horizontal="center" vertical="center"/>
    </xf>
    <xf numFmtId="0" fontId="15" fillId="10" borderId="48" xfId="0" applyFont="1" applyFill="1" applyBorder="1" applyAlignment="1">
      <alignment horizontal="center" vertical="center"/>
    </xf>
    <xf numFmtId="38" fontId="15" fillId="10" borderId="48" xfId="0" applyNumberFormat="1" applyFont="1" applyFill="1" applyBorder="1" applyAlignment="1">
      <alignment horizontal="center" vertical="center"/>
    </xf>
    <xf numFmtId="0" fontId="19" fillId="10" borderId="44" xfId="0" applyFont="1" applyFill="1" applyBorder="1" applyAlignment="1">
      <alignment horizontal="center" vertical="center"/>
    </xf>
    <xf numFmtId="38" fontId="19" fillId="10" borderId="44" xfId="0" applyNumberFormat="1" applyFont="1" applyFill="1" applyBorder="1" applyAlignment="1">
      <alignment horizontal="center" vertical="center"/>
    </xf>
    <xf numFmtId="0" fontId="19" fillId="0" borderId="0" xfId="0" applyFont="1" applyAlignment="1">
      <alignment horizontal="left"/>
    </xf>
    <xf numFmtId="0" fontId="19" fillId="0" borderId="0" xfId="0" applyFont="1" applyBorder="1" applyAlignment="1">
      <alignment horizontal="center" shrinkToFit="1"/>
    </xf>
    <xf numFmtId="0" fontId="15" fillId="0" borderId="53" xfId="0" applyFont="1" applyBorder="1" applyAlignment="1">
      <alignment horizontal="left" vertical="center"/>
    </xf>
    <xf numFmtId="0" fontId="15" fillId="0" borderId="17" xfId="0" applyFont="1" applyBorder="1" applyAlignment="1">
      <alignment horizontal="left" vertical="center"/>
    </xf>
    <xf numFmtId="0" fontId="15" fillId="0" borderId="0" xfId="0" applyFont="1" applyAlignment="1">
      <alignment horizontal="center" vertical="center"/>
    </xf>
    <xf numFmtId="0" fontId="15" fillId="0" borderId="0" xfId="0" applyFont="1" applyAlignment="1">
      <alignment horizontal="left" vertical="center"/>
    </xf>
    <xf numFmtId="0" fontId="15" fillId="0" borderId="9" xfId="0" applyFont="1" applyBorder="1" applyAlignment="1">
      <alignment horizontal="left" vertical="center"/>
    </xf>
    <xf numFmtId="0" fontId="15" fillId="0" borderId="3" xfId="0" applyFont="1" applyBorder="1" applyAlignment="1">
      <alignment horizontal="center" vertical="center"/>
    </xf>
    <xf numFmtId="0" fontId="19" fillId="0" borderId="0" xfId="0" applyFont="1" applyAlignment="1"/>
    <xf numFmtId="0" fontId="14" fillId="5" borderId="8" xfId="0" quotePrefix="1" applyFont="1" applyFill="1" applyBorder="1" applyAlignment="1">
      <alignment vertical="center" shrinkToFit="1"/>
    </xf>
    <xf numFmtId="0" fontId="12" fillId="0" borderId="8" xfId="0" applyFont="1" applyBorder="1" applyAlignment="1">
      <alignment vertical="center"/>
    </xf>
    <xf numFmtId="0" fontId="7" fillId="5" borderId="2" xfId="0" applyFont="1" applyFill="1" applyBorder="1" applyAlignment="1">
      <alignment vertical="center"/>
    </xf>
    <xf numFmtId="0" fontId="4" fillId="0" borderId="8" xfId="0" applyFont="1" applyBorder="1" applyAlignment="1">
      <alignment horizontal="center" vertical="center"/>
    </xf>
    <xf numFmtId="0" fontId="4" fillId="0" borderId="2" xfId="0" applyFont="1" applyBorder="1" applyAlignment="1">
      <alignment vertical="center" shrinkToFit="1"/>
    </xf>
    <xf numFmtId="0" fontId="4" fillId="0" borderId="2" xfId="0" applyFont="1" applyBorder="1" applyAlignment="1">
      <alignment horizontal="center" vertical="center" shrinkToFit="1"/>
    </xf>
    <xf numFmtId="0" fontId="4" fillId="0" borderId="8" xfId="0" applyFont="1" applyBorder="1" applyAlignment="1">
      <alignment horizontal="center" vertical="center" shrinkToFit="1"/>
    </xf>
    <xf numFmtId="0" fontId="0" fillId="3" borderId="8" xfId="0" applyFill="1" applyBorder="1" applyAlignment="1">
      <alignment horizontal="left" vertical="center"/>
    </xf>
    <xf numFmtId="0" fontId="0" fillId="3" borderId="1" xfId="0" applyFill="1" applyBorder="1" applyAlignment="1">
      <alignment horizontal="left" vertical="center"/>
    </xf>
    <xf numFmtId="0" fontId="4" fillId="0" borderId="8" xfId="0" quotePrefix="1" applyFont="1" applyBorder="1" applyAlignment="1">
      <alignment vertical="center" shrinkToFit="1"/>
    </xf>
    <xf numFmtId="0" fontId="4" fillId="0" borderId="2" xfId="0" applyFont="1" applyBorder="1" applyAlignment="1">
      <alignment horizontal="center" vertical="center"/>
    </xf>
    <xf numFmtId="0" fontId="0" fillId="7" borderId="8" xfId="0" applyFill="1" applyBorder="1" applyAlignment="1">
      <alignment horizontal="left" vertical="center"/>
    </xf>
    <xf numFmtId="0" fontId="4" fillId="0" borderId="16" xfId="0" applyFont="1" applyBorder="1" applyAlignment="1">
      <alignment horizontal="left" vertical="center" shrinkToFit="1"/>
    </xf>
    <xf numFmtId="0" fontId="4" fillId="0" borderId="8" xfId="0" applyFont="1" applyBorder="1" applyAlignment="1">
      <alignment vertical="center" wrapText="1"/>
    </xf>
    <xf numFmtId="0" fontId="4" fillId="0" borderId="0" xfId="0" applyFont="1" applyAlignment="1">
      <alignment horizontal="center" vertical="center"/>
    </xf>
    <xf numFmtId="0" fontId="0" fillId="4" borderId="8" xfId="0" applyFill="1" applyBorder="1"/>
    <xf numFmtId="0" fontId="19" fillId="0" borderId="0" xfId="0" applyFont="1" applyAlignment="1">
      <alignment horizontal="left"/>
    </xf>
    <xf numFmtId="0" fontId="15" fillId="0" borderId="53" xfId="0" applyFont="1" applyBorder="1" applyAlignment="1">
      <alignment horizontal="left" vertical="center"/>
    </xf>
    <xf numFmtId="0" fontId="15" fillId="0" borderId="17" xfId="0" applyFont="1" applyBorder="1" applyAlignment="1">
      <alignment horizontal="left" vertical="center"/>
    </xf>
    <xf numFmtId="0" fontId="15" fillId="0" borderId="0" xfId="0" applyFont="1" applyAlignment="1">
      <alignment horizontal="center" vertical="center"/>
    </xf>
    <xf numFmtId="0" fontId="15" fillId="0" borderId="0" xfId="0" applyFont="1" applyAlignment="1">
      <alignment horizontal="left" vertical="center"/>
    </xf>
    <xf numFmtId="0" fontId="16" fillId="0" borderId="0" xfId="0" applyFont="1" applyAlignment="1">
      <alignment horizontal="left" vertical="center" shrinkToFit="1"/>
    </xf>
    <xf numFmtId="0" fontId="15" fillId="0" borderId="9" xfId="0" applyFont="1" applyBorder="1" applyAlignment="1">
      <alignment horizontal="left" vertical="center"/>
    </xf>
    <xf numFmtId="0" fontId="15" fillId="0" borderId="3" xfId="0" applyFont="1" applyBorder="1" applyAlignment="1">
      <alignment horizontal="center" vertical="center"/>
    </xf>
    <xf numFmtId="38" fontId="17" fillId="0" borderId="0" xfId="0" applyNumberFormat="1" applyFont="1" applyAlignment="1">
      <alignment horizontal="right" vertical="center"/>
    </xf>
    <xf numFmtId="0" fontId="15" fillId="0" borderId="0" xfId="0" applyFont="1" applyAlignment="1">
      <alignment horizontal="right" vertical="center"/>
    </xf>
    <xf numFmtId="0" fontId="19" fillId="0" borderId="17" xfId="0" applyFont="1" applyBorder="1"/>
    <xf numFmtId="0" fontId="24" fillId="0" borderId="0" xfId="0" applyFont="1"/>
    <xf numFmtId="0" fontId="24" fillId="0" borderId="0" xfId="0" applyFont="1" applyAlignment="1">
      <alignment horizontal="center"/>
    </xf>
    <xf numFmtId="38" fontId="19" fillId="0" borderId="0" xfId="0" applyNumberFormat="1" applyFont="1" applyAlignment="1">
      <alignment horizontal="center"/>
    </xf>
    <xf numFmtId="178" fontId="0" fillId="10" borderId="8" xfId="0" applyNumberFormat="1" applyFill="1" applyBorder="1" applyAlignment="1">
      <alignment horizontal="center" vertical="center"/>
    </xf>
    <xf numFmtId="178" fontId="0" fillId="10" borderId="20" xfId="0" applyNumberFormat="1" applyFill="1" applyBorder="1" applyAlignment="1">
      <alignment horizontal="center" vertical="center"/>
    </xf>
    <xf numFmtId="178" fontId="0" fillId="10" borderId="1" xfId="0" applyNumberFormat="1" applyFill="1" applyBorder="1" applyAlignment="1">
      <alignment horizontal="center" vertical="center"/>
    </xf>
    <xf numFmtId="0" fontId="0" fillId="3" borderId="2" xfId="0" applyFill="1" applyBorder="1" applyAlignment="1">
      <alignment horizontal="center" vertical="center"/>
    </xf>
    <xf numFmtId="0" fontId="0" fillId="3" borderId="1" xfId="0" applyFill="1" applyBorder="1" applyAlignment="1">
      <alignment horizontal="center" vertical="center"/>
    </xf>
    <xf numFmtId="0" fontId="0" fillId="3" borderId="2" xfId="0" applyFont="1" applyFill="1" applyBorder="1" applyAlignment="1">
      <alignment horizontal="center" vertical="center"/>
    </xf>
    <xf numFmtId="0" fontId="0" fillId="0" borderId="8" xfId="0" applyBorder="1" applyAlignment="1">
      <alignment horizontal="center" vertical="center" shrinkToFit="1"/>
    </xf>
    <xf numFmtId="0" fontId="0" fillId="0" borderId="12" xfId="0" applyBorder="1" applyAlignment="1">
      <alignment horizontal="center" vertical="center"/>
    </xf>
    <xf numFmtId="176" fontId="4" fillId="0" borderId="12" xfId="0" applyNumberFormat="1" applyFont="1" applyBorder="1" applyAlignment="1">
      <alignment horizontal="center" vertical="center" shrinkToFit="1"/>
    </xf>
    <xf numFmtId="176" fontId="4" fillId="0" borderId="13" xfId="0" applyNumberFormat="1" applyFont="1" applyBorder="1" applyAlignment="1">
      <alignment horizontal="center" vertical="center" shrinkToFit="1"/>
    </xf>
    <xf numFmtId="0" fontId="4" fillId="0" borderId="8" xfId="0" applyFont="1" applyFill="1" applyBorder="1" applyAlignment="1">
      <alignment vertical="center"/>
    </xf>
    <xf numFmtId="0" fontId="19" fillId="0" borderId="0" xfId="0" applyFont="1" applyAlignment="1">
      <alignment horizontal="left"/>
    </xf>
    <xf numFmtId="0" fontId="19" fillId="0" borderId="0" xfId="0" applyFont="1" applyBorder="1" applyAlignment="1">
      <alignment horizontal="center" shrinkToFit="1"/>
    </xf>
    <xf numFmtId="0" fontId="19" fillId="0" borderId="0" xfId="0" applyFont="1" applyAlignment="1">
      <alignment horizontal="center"/>
    </xf>
    <xf numFmtId="0" fontId="4" fillId="0" borderId="0" xfId="0" applyFont="1" applyBorder="1" applyAlignment="1">
      <alignment horizontal="center" vertical="center"/>
    </xf>
    <xf numFmtId="178" fontId="4" fillId="0" borderId="0" xfId="0" applyNumberFormat="1" applyFont="1" applyFill="1" applyBorder="1" applyAlignment="1">
      <alignment horizontal="left" vertical="center"/>
    </xf>
    <xf numFmtId="0" fontId="4" fillId="0" borderId="0" xfId="0" applyFont="1" applyBorder="1" applyAlignment="1"/>
    <xf numFmtId="0" fontId="18" fillId="0" borderId="0" xfId="0" applyFont="1" applyBorder="1" applyAlignment="1"/>
    <xf numFmtId="0" fontId="8" fillId="0" borderId="0" xfId="0" applyFont="1" applyBorder="1" applyAlignment="1">
      <alignment vertical="center"/>
    </xf>
    <xf numFmtId="0" fontId="0" fillId="3" borderId="45" xfId="0" applyFill="1" applyBorder="1" applyAlignment="1">
      <alignment horizontal="center" vertical="center"/>
    </xf>
    <xf numFmtId="0" fontId="0" fillId="3" borderId="56" xfId="0" applyFill="1" applyBorder="1" applyAlignment="1">
      <alignment horizontal="center" vertical="center"/>
    </xf>
    <xf numFmtId="0" fontId="5" fillId="0" borderId="0" xfId="0" applyFont="1" applyAlignment="1">
      <alignment shrinkToFit="1"/>
    </xf>
    <xf numFmtId="0" fontId="9" fillId="0" borderId="0" xfId="0" applyFont="1" applyBorder="1" applyAlignment="1">
      <alignment vertical="center"/>
    </xf>
    <xf numFmtId="0" fontId="0" fillId="3" borderId="36" xfId="0" applyFill="1" applyBorder="1" applyAlignment="1">
      <alignment horizontal="center" vertical="center" wrapText="1"/>
    </xf>
    <xf numFmtId="0" fontId="0" fillId="3" borderId="57" xfId="0" applyFill="1" applyBorder="1" applyAlignment="1">
      <alignment horizontal="center" vertical="center" wrapText="1"/>
    </xf>
    <xf numFmtId="38" fontId="1" fillId="0" borderId="65" xfId="1" applyBorder="1" applyAlignment="1">
      <alignment vertical="center"/>
    </xf>
    <xf numFmtId="0" fontId="0" fillId="0" borderId="60" xfId="0" applyBorder="1" applyAlignment="1">
      <alignment vertical="center"/>
    </xf>
    <xf numFmtId="0" fontId="0" fillId="0" borderId="61" xfId="0" applyBorder="1" applyAlignment="1">
      <alignment vertical="center"/>
    </xf>
    <xf numFmtId="0" fontId="0" fillId="3" borderId="50" xfId="0" applyFill="1" applyBorder="1" applyAlignment="1">
      <alignment horizontal="center" vertical="center"/>
    </xf>
    <xf numFmtId="0" fontId="0" fillId="3" borderId="67" xfId="0" applyFill="1" applyBorder="1" applyAlignment="1">
      <alignment horizontal="center" vertical="center"/>
    </xf>
    <xf numFmtId="0" fontId="36" fillId="0" borderId="0" xfId="0" applyFont="1" applyBorder="1" applyAlignment="1">
      <alignment vertical="center"/>
    </xf>
    <xf numFmtId="0" fontId="8" fillId="0" borderId="0" xfId="0" applyFont="1"/>
    <xf numFmtId="0" fontId="32" fillId="0" borderId="0" xfId="0" applyFont="1" applyAlignment="1"/>
    <xf numFmtId="0" fontId="15" fillId="0" borderId="13" xfId="0" applyFont="1" applyFill="1" applyBorder="1" applyAlignment="1">
      <alignment horizontal="left" vertical="center"/>
    </xf>
    <xf numFmtId="0" fontId="15" fillId="0" borderId="9" xfId="0" applyFont="1" applyFill="1" applyBorder="1" applyAlignment="1">
      <alignment horizontal="left" vertical="center"/>
    </xf>
    <xf numFmtId="0" fontId="19" fillId="0" borderId="0" xfId="0" applyFont="1" applyFill="1" applyAlignment="1">
      <alignment horizontal="center"/>
    </xf>
    <xf numFmtId="0" fontId="15" fillId="0" borderId="0" xfId="0" applyFont="1" applyFill="1" applyAlignment="1">
      <alignment horizontal="left" vertical="center"/>
    </xf>
    <xf numFmtId="38" fontId="19" fillId="0" borderId="0" xfId="0" applyNumberFormat="1" applyFont="1" applyFill="1" applyBorder="1" applyAlignment="1">
      <alignment horizontal="center"/>
    </xf>
    <xf numFmtId="0" fontId="15" fillId="0" borderId="54" xfId="0" applyFont="1" applyFill="1" applyBorder="1" applyAlignment="1">
      <alignment horizontal="left" vertical="center"/>
    </xf>
    <xf numFmtId="38" fontId="19" fillId="0" borderId="17" xfId="0" applyNumberFormat="1" applyFont="1" applyFill="1" applyBorder="1" applyAlignment="1">
      <alignment horizontal="center" vertical="center"/>
    </xf>
    <xf numFmtId="38" fontId="19" fillId="0" borderId="53" xfId="0" applyNumberFormat="1" applyFont="1" applyFill="1" applyBorder="1" applyAlignment="1">
      <alignment horizontal="center" vertical="center"/>
    </xf>
    <xf numFmtId="0" fontId="19" fillId="0" borderId="44" xfId="0" applyFont="1" applyBorder="1"/>
    <xf numFmtId="0" fontId="26" fillId="0" borderId="44" xfId="0" applyFont="1" applyBorder="1"/>
    <xf numFmtId="0" fontId="6" fillId="0" borderId="44" xfId="0" applyFont="1" applyBorder="1" applyAlignment="1">
      <alignment shrinkToFit="1"/>
    </xf>
    <xf numFmtId="0" fontId="19" fillId="0" borderId="44" xfId="0" applyFont="1" applyBorder="1" applyAlignment="1">
      <alignment horizontal="center" shrinkToFit="1"/>
    </xf>
    <xf numFmtId="0" fontId="37" fillId="0" borderId="0" xfId="0" applyFont="1" applyAlignment="1"/>
    <xf numFmtId="0" fontId="19" fillId="0" borderId="0" xfId="0" applyFont="1" applyBorder="1" applyAlignment="1">
      <alignment horizontal="center" shrinkToFit="1"/>
    </xf>
    <xf numFmtId="0" fontId="0" fillId="3" borderId="2" xfId="0" applyFont="1" applyFill="1" applyBorder="1" applyAlignment="1">
      <alignment horizontal="center" vertical="center"/>
    </xf>
    <xf numFmtId="49" fontId="5" fillId="0" borderId="0" xfId="0" applyNumberFormat="1" applyFont="1" applyAlignment="1">
      <alignment shrinkToFit="1"/>
    </xf>
    <xf numFmtId="38" fontId="1" fillId="10" borderId="60" xfId="1" applyFill="1" applyBorder="1" applyAlignment="1">
      <alignment horizontal="right" vertical="center"/>
    </xf>
    <xf numFmtId="0" fontId="15" fillId="0" borderId="17" xfId="0" applyFont="1" applyBorder="1" applyAlignment="1">
      <alignment horizontal="left" vertical="center"/>
    </xf>
    <xf numFmtId="0" fontId="14" fillId="0" borderId="2" xfId="0" applyFont="1" applyFill="1" applyBorder="1" applyAlignment="1">
      <alignment vertical="center" shrinkToFit="1"/>
    </xf>
    <xf numFmtId="0" fontId="4" fillId="0" borderId="0" xfId="0" applyNumberFormat="1" applyFont="1" applyBorder="1" applyAlignment="1">
      <alignment vertical="center"/>
    </xf>
    <xf numFmtId="0" fontId="4" fillId="0" borderId="0" xfId="0" applyNumberFormat="1" applyFont="1" applyFill="1" applyBorder="1" applyAlignment="1">
      <alignment vertical="center"/>
    </xf>
    <xf numFmtId="0" fontId="0" fillId="0" borderId="0" xfId="0" applyNumberFormat="1"/>
    <xf numFmtId="0" fontId="38" fillId="0" borderId="0" xfId="0" applyFont="1"/>
    <xf numFmtId="0" fontId="38" fillId="0" borderId="0" xfId="0" applyFont="1" applyAlignment="1">
      <alignment vertical="center"/>
    </xf>
    <xf numFmtId="0" fontId="34" fillId="0" borderId="0" xfId="0" applyFont="1" applyFill="1" applyAlignment="1">
      <alignment horizontal="right" vertical="center" shrinkToFit="1"/>
    </xf>
    <xf numFmtId="0" fontId="0" fillId="0" borderId="0" xfId="0" applyProtection="1">
      <protection locked="0"/>
    </xf>
    <xf numFmtId="0" fontId="0" fillId="0" borderId="0" xfId="0" applyAlignment="1" applyProtection="1">
      <alignment shrinkToFit="1"/>
      <protection locked="0"/>
    </xf>
    <xf numFmtId="0" fontId="0" fillId="0" borderId="11" xfId="0" applyBorder="1" applyAlignment="1">
      <alignment horizontal="center"/>
    </xf>
    <xf numFmtId="0" fontId="0" fillId="0" borderId="71" xfId="0" applyBorder="1" applyAlignment="1">
      <alignment horizontal="center"/>
    </xf>
    <xf numFmtId="0" fontId="0" fillId="0" borderId="18" xfId="0" applyBorder="1" applyAlignment="1">
      <alignment horizontal="center"/>
    </xf>
    <xf numFmtId="0" fontId="0" fillId="0" borderId="72" xfId="0" applyBorder="1" applyAlignment="1">
      <alignment horizontal="center"/>
    </xf>
    <xf numFmtId="0" fontId="0" fillId="0" borderId="25" xfId="0" applyBorder="1" applyAlignment="1">
      <alignment horizontal="center"/>
    </xf>
    <xf numFmtId="0" fontId="0" fillId="0" borderId="48" xfId="0" applyBorder="1" applyAlignment="1">
      <alignment horizontal="center"/>
    </xf>
    <xf numFmtId="0" fontId="0" fillId="0" borderId="39" xfId="0" applyFill="1" applyBorder="1" applyAlignment="1">
      <alignment horizontal="center"/>
    </xf>
    <xf numFmtId="0" fontId="0" fillId="0" borderId="19" xfId="0" applyFill="1" applyBorder="1" applyAlignment="1">
      <alignment horizontal="center"/>
    </xf>
    <xf numFmtId="0" fontId="0" fillId="0" borderId="44" xfId="0" applyFill="1" applyBorder="1" applyAlignment="1">
      <alignment horizontal="center"/>
    </xf>
    <xf numFmtId="0" fontId="0" fillId="0" borderId="40" xfId="0" applyFill="1" applyBorder="1" applyAlignment="1">
      <alignment horizontal="center"/>
    </xf>
    <xf numFmtId="0" fontId="39" fillId="0" borderId="39" xfId="0" quotePrefix="1" applyNumberFormat="1" applyFont="1" applyFill="1" applyBorder="1" applyAlignment="1">
      <alignment horizontal="center" shrinkToFit="1"/>
    </xf>
    <xf numFmtId="0" fontId="39" fillId="0" borderId="20" xfId="0" quotePrefix="1" applyNumberFormat="1" applyFont="1" applyFill="1" applyBorder="1" applyAlignment="1">
      <alignment horizontal="left" shrinkToFit="1"/>
    </xf>
    <xf numFmtId="0" fontId="39" fillId="0" borderId="40" xfId="0" quotePrefix="1" applyNumberFormat="1" applyFont="1" applyFill="1" applyBorder="1" applyAlignment="1">
      <alignment horizontal="center" shrinkToFit="1"/>
    </xf>
    <xf numFmtId="0" fontId="0" fillId="0" borderId="64" xfId="0" applyBorder="1"/>
    <xf numFmtId="0" fontId="0" fillId="0" borderId="20" xfId="0" applyBorder="1"/>
    <xf numFmtId="0" fontId="0" fillId="0" borderId="0" xfId="0" applyAlignment="1">
      <alignment horizontal="right"/>
    </xf>
    <xf numFmtId="49" fontId="0" fillId="0" borderId="0" xfId="0" applyNumberFormat="1" applyAlignment="1">
      <alignment horizontal="right"/>
    </xf>
    <xf numFmtId="178" fontId="37" fillId="0" borderId="0" xfId="0" applyNumberFormat="1" applyFont="1" applyAlignment="1">
      <alignment horizontal="center"/>
    </xf>
    <xf numFmtId="0" fontId="40" fillId="0" borderId="0" xfId="0" applyFont="1" applyFill="1" applyBorder="1"/>
    <xf numFmtId="0" fontId="36" fillId="0" borderId="0" xfId="0" applyFont="1" applyFill="1" applyBorder="1" applyAlignment="1">
      <alignment vertical="center"/>
    </xf>
    <xf numFmtId="0" fontId="36" fillId="0" borderId="0" xfId="0" applyNumberFormat="1" applyFont="1" applyFill="1" applyBorder="1" applyAlignment="1">
      <alignment vertical="center"/>
    </xf>
    <xf numFmtId="0" fontId="36" fillId="0" borderId="0" xfId="0" applyNumberFormat="1" applyFont="1" applyFill="1" applyBorder="1" applyAlignment="1">
      <alignment horizontal="center" vertical="center"/>
    </xf>
    <xf numFmtId="0" fontId="40" fillId="0" borderId="0" xfId="0" applyFont="1" applyFill="1" applyBorder="1" applyAlignment="1">
      <alignment horizontal="center" vertical="center" shrinkToFit="1"/>
    </xf>
    <xf numFmtId="0" fontId="36" fillId="0" borderId="0" xfId="0" applyFont="1" applyFill="1" applyBorder="1" applyAlignment="1">
      <alignment horizontal="center"/>
    </xf>
    <xf numFmtId="0" fontId="40" fillId="0" borderId="0" xfId="0" applyFont="1" applyFill="1" applyBorder="1" applyAlignment="1">
      <alignment horizontal="center" vertical="center"/>
    </xf>
    <xf numFmtId="0" fontId="40" fillId="0" borderId="0" xfId="0" applyNumberFormat="1" applyFont="1" applyFill="1" applyBorder="1"/>
    <xf numFmtId="0" fontId="41" fillId="0" borderId="0" xfId="0" applyFont="1" applyFill="1" applyAlignment="1">
      <alignment shrinkToFit="1"/>
    </xf>
    <xf numFmtId="0" fontId="41" fillId="0" borderId="0" xfId="0" applyNumberFormat="1" applyFont="1" applyFill="1" applyAlignment="1">
      <alignment shrinkToFit="1"/>
    </xf>
    <xf numFmtId="0" fontId="40" fillId="0" borderId="0" xfId="0" applyFont="1" applyFill="1"/>
    <xf numFmtId="0" fontId="36" fillId="0" borderId="0" xfId="0" applyFont="1" applyFill="1" applyBorder="1" applyAlignment="1">
      <alignment horizontal="right" vertical="center"/>
    </xf>
    <xf numFmtId="0" fontId="4" fillId="11" borderId="0" xfId="0" applyNumberFormat="1" applyFont="1" applyFill="1" applyBorder="1" applyAlignment="1" applyProtection="1">
      <alignment horizontal="center" vertical="center"/>
      <protection locked="0"/>
    </xf>
    <xf numFmtId="0" fontId="0" fillId="0" borderId="13" xfId="0" applyBorder="1" applyAlignment="1" applyProtection="1">
      <alignment vertical="center" shrinkToFit="1"/>
      <protection locked="0"/>
    </xf>
    <xf numFmtId="0" fontId="0" fillId="0" borderId="70" xfId="0" applyFont="1" applyBorder="1" applyAlignment="1" applyProtection="1">
      <alignment horizontal="left" vertical="center" shrinkToFit="1"/>
      <protection locked="0"/>
    </xf>
    <xf numFmtId="176" fontId="4" fillId="0" borderId="41" xfId="0" applyNumberFormat="1" applyFont="1" applyBorder="1" applyAlignment="1" applyProtection="1">
      <alignment horizontal="right" vertical="center" shrinkToFit="1"/>
      <protection locked="0"/>
    </xf>
    <xf numFmtId="0" fontId="4" fillId="0" borderId="0" xfId="0" applyFont="1" applyProtection="1">
      <protection locked="0"/>
    </xf>
    <xf numFmtId="0" fontId="0" fillId="3" borderId="52" xfId="0" applyFill="1" applyBorder="1" applyAlignment="1">
      <alignment horizontal="center" vertical="center"/>
    </xf>
    <xf numFmtId="0" fontId="0" fillId="3" borderId="5" xfId="0" applyFill="1" applyBorder="1" applyAlignment="1">
      <alignment horizontal="center" vertical="center"/>
    </xf>
    <xf numFmtId="0" fontId="0" fillId="3" borderId="21" xfId="0" applyFill="1" applyBorder="1" applyAlignment="1">
      <alignment horizontal="center" vertical="center"/>
    </xf>
    <xf numFmtId="0" fontId="0" fillId="3" borderId="2" xfId="0" applyFill="1" applyBorder="1" applyAlignment="1">
      <alignment horizontal="center" vertical="center"/>
    </xf>
    <xf numFmtId="0" fontId="14" fillId="0" borderId="0" xfId="0" applyFont="1" applyBorder="1" applyAlignment="1">
      <alignment vertical="center"/>
    </xf>
    <xf numFmtId="0" fontId="42" fillId="0" borderId="0" xfId="0" applyFont="1" applyFill="1"/>
    <xf numFmtId="0" fontId="14" fillId="0" borderId="0" xfId="0" applyNumberFormat="1" applyFont="1" applyFill="1" applyBorder="1" applyAlignment="1">
      <alignment vertical="center"/>
    </xf>
    <xf numFmtId="0" fontId="14" fillId="11" borderId="0" xfId="0" applyFont="1" applyFill="1" applyBorder="1" applyAlignment="1">
      <alignment horizontal="center" vertical="center"/>
    </xf>
    <xf numFmtId="0" fontId="42" fillId="0" borderId="0" xfId="0" applyNumberFormat="1" applyFont="1" applyFill="1"/>
    <xf numFmtId="178" fontId="15" fillId="10" borderId="44" xfId="0" applyNumberFormat="1" applyFont="1" applyFill="1" applyBorder="1" applyAlignment="1">
      <alignment horizontal="center" vertical="center" shrinkToFit="1"/>
    </xf>
    <xf numFmtId="176" fontId="4" fillId="0" borderId="41" xfId="0" applyNumberFormat="1" applyFont="1" applyBorder="1" applyAlignment="1" applyProtection="1">
      <alignment vertical="center" shrinkToFit="1"/>
      <protection locked="0"/>
    </xf>
    <xf numFmtId="176" fontId="4" fillId="0" borderId="57" xfId="0" applyNumberFormat="1" applyFont="1" applyBorder="1" applyAlignment="1" applyProtection="1">
      <alignment vertical="center" shrinkToFit="1"/>
      <protection locked="0"/>
    </xf>
    <xf numFmtId="176" fontId="4" fillId="0" borderId="72" xfId="0" applyNumberFormat="1" applyFont="1" applyBorder="1" applyAlignment="1" applyProtection="1">
      <alignment horizontal="right" vertical="center" shrinkToFit="1"/>
      <protection locked="0"/>
    </xf>
    <xf numFmtId="176" fontId="4" fillId="0" borderId="72" xfId="0" applyNumberFormat="1" applyFont="1" applyBorder="1" applyAlignment="1" applyProtection="1">
      <alignment vertical="center" shrinkToFit="1"/>
      <protection locked="0"/>
    </xf>
    <xf numFmtId="0" fontId="36" fillId="0" borderId="0" xfId="0" applyNumberFormat="1" applyFont="1" applyBorder="1" applyAlignment="1">
      <alignment vertical="center"/>
    </xf>
    <xf numFmtId="0" fontId="0" fillId="3" borderId="42" xfId="0" applyFill="1" applyBorder="1" applyAlignment="1">
      <alignment horizontal="center" vertical="center" wrapText="1"/>
    </xf>
    <xf numFmtId="176" fontId="4" fillId="0" borderId="1" xfId="0" applyNumberFormat="1" applyFont="1" applyBorder="1" applyAlignment="1" applyProtection="1">
      <alignment horizontal="right" vertical="center" shrinkToFit="1"/>
      <protection locked="0"/>
    </xf>
    <xf numFmtId="176" fontId="4" fillId="0" borderId="2" xfId="0" applyNumberFormat="1" applyFont="1" applyBorder="1" applyAlignment="1" applyProtection="1">
      <alignment horizontal="right" vertical="center" shrinkToFit="1"/>
      <protection locked="0"/>
    </xf>
    <xf numFmtId="178" fontId="17" fillId="0" borderId="0" xfId="0" applyNumberFormat="1" applyFont="1" applyBorder="1" applyAlignment="1">
      <alignment horizontal="right" vertical="center"/>
    </xf>
    <xf numFmtId="178" fontId="15" fillId="10" borderId="17" xfId="0" applyNumberFormat="1" applyFont="1" applyFill="1" applyBorder="1" applyAlignment="1">
      <alignment horizontal="center" vertical="center"/>
    </xf>
    <xf numFmtId="178" fontId="15" fillId="0" borderId="0" xfId="0" applyNumberFormat="1" applyFont="1" applyAlignment="1">
      <alignment horizontal="left" vertical="center"/>
    </xf>
    <xf numFmtId="178" fontId="15" fillId="10" borderId="44" xfId="0" applyNumberFormat="1" applyFont="1" applyFill="1" applyBorder="1" applyAlignment="1">
      <alignment horizontal="center" vertical="center"/>
    </xf>
    <xf numFmtId="178" fontId="15" fillId="0" borderId="0" xfId="0" applyNumberFormat="1" applyFont="1" applyBorder="1" applyAlignment="1">
      <alignment horizontal="center" vertical="center"/>
    </xf>
    <xf numFmtId="178" fontId="15" fillId="10" borderId="48" xfId="0" applyNumberFormat="1" applyFont="1" applyFill="1" applyBorder="1" applyAlignment="1">
      <alignment horizontal="center" vertical="center"/>
    </xf>
    <xf numFmtId="178" fontId="15" fillId="0" borderId="14" xfId="0" applyNumberFormat="1" applyFont="1" applyBorder="1" applyAlignment="1">
      <alignment horizontal="center" vertical="center"/>
    </xf>
    <xf numFmtId="178" fontId="15" fillId="0" borderId="0" xfId="0" applyNumberFormat="1" applyFont="1" applyAlignment="1">
      <alignment horizontal="center" vertical="center"/>
    </xf>
    <xf numFmtId="178" fontId="19" fillId="10" borderId="44" xfId="0" applyNumberFormat="1" applyFont="1" applyFill="1" applyBorder="1" applyAlignment="1">
      <alignment horizontal="center" vertical="center"/>
    </xf>
    <xf numFmtId="178" fontId="19" fillId="0" borderId="0" xfId="0" applyNumberFormat="1" applyFont="1"/>
    <xf numFmtId="178" fontId="19" fillId="0" borderId="0" xfId="0" applyNumberFormat="1" applyFont="1" applyBorder="1" applyAlignment="1">
      <alignment horizontal="center" vertical="center"/>
    </xf>
    <xf numFmtId="0" fontId="40" fillId="0" borderId="0" xfId="0" applyNumberFormat="1" applyFont="1" applyFill="1" applyBorder="1" applyAlignment="1">
      <alignment horizontal="center"/>
    </xf>
    <xf numFmtId="0" fontId="4" fillId="0" borderId="54" xfId="0" applyFont="1" applyBorder="1" applyAlignment="1">
      <alignment vertical="center"/>
    </xf>
    <xf numFmtId="0" fontId="14" fillId="0" borderId="54" xfId="0" applyFont="1" applyBorder="1" applyAlignment="1">
      <alignment vertical="center"/>
    </xf>
    <xf numFmtId="0" fontId="36" fillId="0" borderId="54" xfId="0" applyFont="1" applyBorder="1" applyAlignment="1">
      <alignment vertical="center"/>
    </xf>
    <xf numFmtId="0" fontId="36" fillId="0" borderId="54" xfId="0" applyFont="1" applyFill="1" applyBorder="1" applyAlignment="1">
      <alignment vertical="center"/>
    </xf>
    <xf numFmtId="0" fontId="40" fillId="0" borderId="54" xfId="0" applyFont="1" applyFill="1" applyBorder="1" applyAlignment="1">
      <alignment horizontal="center" vertical="center"/>
    </xf>
    <xf numFmtId="0" fontId="40" fillId="0" borderId="54" xfId="0" applyFont="1" applyFill="1" applyBorder="1"/>
    <xf numFmtId="0" fontId="41" fillId="0" borderId="54" xfId="0" applyFont="1" applyFill="1" applyBorder="1" applyAlignment="1">
      <alignment shrinkToFit="1"/>
    </xf>
    <xf numFmtId="0" fontId="40" fillId="0" borderId="54" xfId="0" applyNumberFormat="1" applyFont="1" applyFill="1" applyBorder="1" applyAlignment="1">
      <alignment horizontal="center"/>
    </xf>
    <xf numFmtId="0" fontId="36" fillId="0" borderId="54" xfId="0" applyFont="1" applyFill="1" applyBorder="1" applyAlignment="1">
      <alignment horizontal="right" vertical="center"/>
    </xf>
    <xf numFmtId="0" fontId="42" fillId="0" borderId="54" xfId="0" applyFont="1" applyFill="1" applyBorder="1"/>
    <xf numFmtId="0" fontId="0" fillId="0" borderId="54" xfId="0" applyBorder="1"/>
    <xf numFmtId="178" fontId="19" fillId="0" borderId="0" xfId="0" applyNumberFormat="1" applyFont="1" applyAlignment="1">
      <alignment horizontal="center" vertical="center"/>
    </xf>
    <xf numFmtId="178" fontId="19" fillId="0" borderId="0" xfId="0" applyNumberFormat="1" applyFont="1" applyAlignment="1">
      <alignment horizontal="center"/>
    </xf>
    <xf numFmtId="0" fontId="0" fillId="6" borderId="15" xfId="0" applyFill="1" applyBorder="1" applyAlignment="1">
      <alignment vertical="center" wrapText="1"/>
    </xf>
    <xf numFmtId="0" fontId="0" fillId="6" borderId="1" xfId="0" applyFill="1" applyBorder="1" applyAlignment="1">
      <alignment horizontal="left" vertical="center"/>
    </xf>
    <xf numFmtId="0" fontId="0" fillId="6" borderId="1" xfId="0" applyFill="1" applyBorder="1" applyAlignment="1">
      <alignment vertical="center"/>
    </xf>
    <xf numFmtId="0" fontId="0" fillId="6" borderId="2" xfId="0" applyFill="1" applyBorder="1" applyAlignment="1">
      <alignment vertical="center"/>
    </xf>
    <xf numFmtId="0" fontId="0" fillId="0" borderId="1" xfId="0" applyBorder="1" applyAlignment="1">
      <alignment vertical="center" shrinkToFit="1"/>
    </xf>
    <xf numFmtId="0" fontId="12" fillId="0" borderId="1" xfId="0" applyFont="1" applyBorder="1" applyAlignment="1">
      <alignment vertical="center"/>
    </xf>
    <xf numFmtId="0" fontId="13" fillId="0" borderId="1" xfId="0" applyFont="1" applyBorder="1" applyAlignment="1">
      <alignment vertical="center" wrapText="1" shrinkToFit="1"/>
    </xf>
    <xf numFmtId="0" fontId="0" fillId="6" borderId="15" xfId="0" applyFill="1" applyBorder="1" applyAlignment="1">
      <alignment vertical="center"/>
    </xf>
    <xf numFmtId="0" fontId="0" fillId="6" borderId="1" xfId="0" applyFill="1" applyBorder="1" applyAlignment="1">
      <alignment horizontal="left" vertical="center" wrapText="1"/>
    </xf>
    <xf numFmtId="0" fontId="0" fillId="6" borderId="1" xfId="0" applyFill="1" applyBorder="1" applyAlignment="1">
      <alignment vertical="center" wrapText="1"/>
    </xf>
    <xf numFmtId="0" fontId="0" fillId="0" borderId="38" xfId="0" applyBorder="1" applyAlignment="1">
      <alignment vertical="center"/>
    </xf>
    <xf numFmtId="0" fontId="0" fillId="5" borderId="13" xfId="0" applyFill="1" applyBorder="1" applyAlignment="1">
      <alignment vertical="center"/>
    </xf>
    <xf numFmtId="0" fontId="0" fillId="5" borderId="8" xfId="0" applyFill="1" applyBorder="1" applyAlignment="1">
      <alignment vertical="center"/>
    </xf>
    <xf numFmtId="0" fontId="0" fillId="0" borderId="38" xfId="0" applyBorder="1" applyAlignment="1">
      <alignment horizontal="left" vertical="center" shrinkToFit="1"/>
    </xf>
    <xf numFmtId="0" fontId="0" fillId="0" borderId="8" xfId="0" applyBorder="1" applyAlignment="1">
      <alignment horizontal="left" vertical="center"/>
    </xf>
    <xf numFmtId="0" fontId="0" fillId="0" borderId="38" xfId="0" applyBorder="1" applyAlignment="1">
      <alignment vertical="center" wrapText="1"/>
    </xf>
    <xf numFmtId="0" fontId="0" fillId="0" borderId="38" xfId="0" applyBorder="1" applyAlignment="1">
      <alignment vertical="center" shrinkToFit="1"/>
    </xf>
    <xf numFmtId="0" fontId="0" fillId="0" borderId="13" xfId="0" applyBorder="1" applyAlignment="1">
      <alignment vertical="center"/>
    </xf>
    <xf numFmtId="0" fontId="0" fillId="0" borderId="38" xfId="0" applyBorder="1" applyAlignment="1">
      <alignment horizontal="left" vertical="center"/>
    </xf>
    <xf numFmtId="0" fontId="0" fillId="5" borderId="13" xfId="0" applyFill="1" applyBorder="1" applyAlignment="1">
      <alignment vertical="center" wrapText="1"/>
    </xf>
    <xf numFmtId="0" fontId="0" fillId="5" borderId="8" xfId="0" applyFill="1" applyBorder="1" applyAlignment="1">
      <alignment vertical="center" wrapText="1"/>
    </xf>
    <xf numFmtId="0" fontId="0" fillId="0" borderId="13" xfId="0" applyBorder="1" applyAlignment="1">
      <alignment horizontal="left" vertical="center"/>
    </xf>
    <xf numFmtId="0" fontId="4" fillId="0" borderId="38" xfId="0" applyFont="1" applyBorder="1" applyAlignment="1">
      <alignment vertical="center"/>
    </xf>
    <xf numFmtId="0" fontId="0" fillId="0" borderId="40" xfId="0" applyBorder="1" applyAlignment="1">
      <alignment vertical="center" shrinkToFit="1"/>
    </xf>
    <xf numFmtId="0" fontId="14" fillId="0" borderId="8" xfId="0" applyFont="1" applyBorder="1" applyAlignment="1">
      <alignment vertical="center" shrinkToFit="1"/>
    </xf>
    <xf numFmtId="0" fontId="0" fillId="0" borderId="13" xfId="0" applyBorder="1" applyAlignment="1">
      <alignment vertical="center" wrapText="1"/>
    </xf>
    <xf numFmtId="0" fontId="0" fillId="6" borderId="13" xfId="0" applyFill="1" applyBorder="1" applyAlignment="1">
      <alignment vertical="center" shrinkToFit="1"/>
    </xf>
    <xf numFmtId="0" fontId="0" fillId="5" borderId="8" xfId="0" applyFill="1" applyBorder="1" applyAlignment="1">
      <alignment vertical="center" shrinkToFit="1"/>
    </xf>
    <xf numFmtId="0" fontId="0" fillId="5" borderId="13" xfId="0" applyFill="1" applyBorder="1" applyAlignment="1">
      <alignment vertical="center" shrinkToFit="1"/>
    </xf>
    <xf numFmtId="0" fontId="0" fillId="0" borderId="2" xfId="0" applyBorder="1" applyAlignment="1">
      <alignment vertical="center" wrapText="1"/>
    </xf>
    <xf numFmtId="0" fontId="15" fillId="0" borderId="0" xfId="0" applyFont="1" applyAlignment="1" applyProtection="1">
      <alignment horizontal="left" vertical="center"/>
      <protection locked="0"/>
    </xf>
    <xf numFmtId="0" fontId="19" fillId="0" borderId="0" xfId="0" applyFont="1" applyProtection="1">
      <protection locked="0"/>
    </xf>
    <xf numFmtId="0" fontId="4" fillId="0" borderId="0" xfId="0" applyFont="1" applyFill="1" applyBorder="1" applyAlignment="1">
      <alignment horizontal="left" vertical="center"/>
    </xf>
    <xf numFmtId="0" fontId="4" fillId="0" borderId="2" xfId="0" applyFont="1" applyFill="1" applyBorder="1" applyAlignment="1">
      <alignment horizontal="left" vertical="center"/>
    </xf>
    <xf numFmtId="0" fontId="42" fillId="0" borderId="0" xfId="0" applyFont="1" applyFill="1" applyBorder="1"/>
    <xf numFmtId="0" fontId="42" fillId="0" borderId="0" xfId="0" applyNumberFormat="1" applyFont="1" applyFill="1" applyBorder="1"/>
    <xf numFmtId="0" fontId="0" fillId="0" borderId="8" xfId="0" applyBorder="1" applyAlignment="1">
      <alignment shrinkToFit="1"/>
    </xf>
    <xf numFmtId="0" fontId="0" fillId="0" borderId="54" xfId="0" applyFont="1" applyBorder="1" applyAlignment="1">
      <alignment vertical="center" shrinkToFit="1"/>
    </xf>
    <xf numFmtId="49" fontId="0" fillId="0" borderId="13" xfId="0" quotePrefix="1" applyNumberFormat="1" applyFont="1" applyBorder="1" applyAlignment="1">
      <alignment vertical="center"/>
    </xf>
    <xf numFmtId="0" fontId="0" fillId="0" borderId="13" xfId="0" applyFont="1" applyBorder="1" applyAlignment="1">
      <alignment vertical="center"/>
    </xf>
    <xf numFmtId="0" fontId="4" fillId="0" borderId="13" xfId="0" applyFont="1" applyBorder="1" applyAlignment="1">
      <alignment vertical="center" shrinkToFit="1"/>
    </xf>
    <xf numFmtId="0" fontId="0" fillId="0" borderId="38" xfId="0" applyFont="1" applyFill="1" applyBorder="1" applyAlignment="1">
      <alignment vertical="center"/>
    </xf>
    <xf numFmtId="0" fontId="0" fillId="0" borderId="42" xfId="0" applyFont="1" applyFill="1" applyBorder="1" applyAlignment="1">
      <alignment vertical="center"/>
    </xf>
    <xf numFmtId="0" fontId="0" fillId="0" borderId="57" xfId="0" applyFont="1" applyFill="1" applyBorder="1" applyAlignment="1">
      <alignment horizontal="left" vertical="center" shrinkToFit="1"/>
    </xf>
    <xf numFmtId="0" fontId="12" fillId="0" borderId="42" xfId="0" applyFont="1" applyBorder="1" applyAlignment="1">
      <alignment vertical="center"/>
    </xf>
    <xf numFmtId="0" fontId="0" fillId="0" borderId="37" xfId="0" applyFont="1" applyBorder="1" applyAlignment="1">
      <alignment vertical="center" shrinkToFit="1"/>
    </xf>
    <xf numFmtId="0" fontId="42" fillId="0" borderId="8" xfId="0" applyFont="1" applyBorder="1" applyAlignment="1">
      <alignment vertical="center"/>
    </xf>
    <xf numFmtId="0" fontId="1" fillId="8" borderId="68" xfId="0" applyFont="1" applyFill="1" applyBorder="1" applyAlignment="1">
      <alignment horizontal="center" vertical="center" wrapText="1"/>
    </xf>
    <xf numFmtId="0" fontId="0" fillId="0" borderId="69" xfId="0" applyBorder="1" applyAlignment="1">
      <alignment vertical="center"/>
    </xf>
    <xf numFmtId="0" fontId="0" fillId="0" borderId="69" xfId="0" applyBorder="1" applyAlignment="1">
      <alignment vertical="center" shrinkToFit="1"/>
    </xf>
    <xf numFmtId="0" fontId="0" fillId="0" borderId="69" xfId="0" applyBorder="1" applyAlignment="1">
      <alignment horizontal="left" vertical="center" wrapText="1"/>
    </xf>
    <xf numFmtId="0" fontId="0" fillId="0" borderId="69" xfId="0" applyBorder="1" applyAlignment="1">
      <alignment horizontal="left" vertical="center"/>
    </xf>
    <xf numFmtId="0" fontId="0" fillId="0" borderId="69" xfId="0" applyBorder="1" applyAlignment="1">
      <alignment vertical="center" wrapText="1"/>
    </xf>
    <xf numFmtId="0" fontId="0" fillId="0" borderId="77" xfId="0" applyBorder="1" applyAlignment="1">
      <alignment vertical="center" wrapText="1"/>
    </xf>
    <xf numFmtId="0" fontId="1" fillId="8" borderId="29" xfId="0" applyFont="1" applyFill="1" applyBorder="1" applyAlignment="1">
      <alignment horizontal="center" vertical="center" wrapText="1"/>
    </xf>
    <xf numFmtId="0" fontId="0" fillId="0" borderId="70" xfId="0" applyBorder="1" applyAlignment="1">
      <alignment horizontal="left" vertical="center"/>
    </xf>
    <xf numFmtId="0" fontId="0" fillId="0" borderId="70" xfId="0" applyBorder="1" applyAlignment="1">
      <alignment vertical="center" shrinkToFit="1"/>
    </xf>
    <xf numFmtId="0" fontId="0" fillId="0" borderId="70" xfId="0" applyBorder="1" applyAlignment="1">
      <alignment vertical="center"/>
    </xf>
    <xf numFmtId="0" fontId="5" fillId="0" borderId="69" xfId="0" applyFont="1" applyBorder="1" applyAlignment="1">
      <alignment vertical="center" wrapText="1" shrinkToFit="1"/>
    </xf>
    <xf numFmtId="0" fontId="0" fillId="0" borderId="73" xfId="0" applyBorder="1" applyAlignment="1">
      <alignment horizontal="left" vertical="center" wrapText="1"/>
    </xf>
    <xf numFmtId="0" fontId="0" fillId="0" borderId="77" xfId="0" applyBorder="1" applyAlignment="1">
      <alignment vertical="center" shrinkToFit="1"/>
    </xf>
    <xf numFmtId="0" fontId="0" fillId="0" borderId="72" xfId="0" applyBorder="1" applyAlignment="1">
      <alignment vertical="center" shrinkToFit="1"/>
    </xf>
    <xf numFmtId="0" fontId="0" fillId="6" borderId="8" xfId="0" applyFill="1" applyBorder="1" applyAlignment="1">
      <alignment horizontal="left" vertical="center"/>
    </xf>
    <xf numFmtId="0" fontId="4" fillId="6" borderId="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0" fillId="0" borderId="2" xfId="0" applyBorder="1" applyAlignment="1">
      <alignment vertical="center"/>
    </xf>
    <xf numFmtId="0" fontId="15" fillId="0" borderId="0" xfId="0" applyFont="1" applyAlignment="1">
      <alignment horizontal="center" vertical="center"/>
    </xf>
    <xf numFmtId="0" fontId="16" fillId="0" borderId="0" xfId="0" applyFont="1" applyBorder="1" applyAlignment="1">
      <alignment horizontal="center" vertical="center"/>
    </xf>
    <xf numFmtId="178" fontId="15" fillId="6" borderId="0" xfId="0" applyNumberFormat="1" applyFont="1" applyFill="1" applyBorder="1" applyAlignment="1">
      <alignment horizontal="center" vertical="center"/>
    </xf>
    <xf numFmtId="0" fontId="15" fillId="0" borderId="0" xfId="0" applyFont="1" applyAlignment="1">
      <alignment horizontal="center" vertical="center"/>
    </xf>
    <xf numFmtId="0" fontId="15" fillId="0" borderId="14" xfId="0" applyFont="1" applyBorder="1" applyAlignment="1">
      <alignment horizontal="right" vertical="center"/>
    </xf>
    <xf numFmtId="178" fontId="15" fillId="6" borderId="14" xfId="0" applyNumberFormat="1" applyFont="1" applyFill="1" applyBorder="1" applyAlignment="1">
      <alignment horizontal="center" vertical="center"/>
    </xf>
    <xf numFmtId="0" fontId="36" fillId="0" borderId="0" xfId="0" applyFont="1" applyFill="1" applyBorder="1" applyAlignment="1">
      <alignment horizontal="center" vertical="center"/>
    </xf>
    <xf numFmtId="0" fontId="14" fillId="11" borderId="0" xfId="0" applyFont="1" applyFill="1" applyBorder="1" applyAlignment="1">
      <alignment horizontal="center" vertical="center"/>
    </xf>
    <xf numFmtId="0" fontId="15" fillId="0" borderId="0" xfId="0" applyFont="1" applyAlignment="1">
      <alignment horizontal="center" vertical="center"/>
    </xf>
    <xf numFmtId="0" fontId="14" fillId="11" borderId="0" xfId="0" applyFont="1" applyFill="1" applyBorder="1" applyAlignment="1">
      <alignment horizontal="center" vertical="center"/>
    </xf>
    <xf numFmtId="0" fontId="15" fillId="0" borderId="0" xfId="0" applyFont="1" applyAlignment="1">
      <alignment horizontal="left" vertical="center"/>
    </xf>
    <xf numFmtId="0" fontId="7" fillId="0" borderId="0" xfId="0" applyNumberFormat="1" applyFont="1" applyFill="1" applyBorder="1" applyAlignment="1">
      <alignment horizontal="center" vertical="center"/>
    </xf>
    <xf numFmtId="0" fontId="15" fillId="0" borderId="0" xfId="0" applyFont="1" applyAlignment="1">
      <alignment horizontal="center" vertical="center"/>
    </xf>
    <xf numFmtId="0" fontId="3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178" fontId="15" fillId="10" borderId="14" xfId="0" applyNumberFormat="1" applyFont="1" applyFill="1" applyBorder="1" applyAlignment="1">
      <alignment horizontal="center" vertical="center"/>
    </xf>
    <xf numFmtId="0" fontId="35" fillId="0" borderId="0" xfId="0" applyFont="1" applyAlignment="1">
      <alignment vertical="center"/>
    </xf>
    <xf numFmtId="0" fontId="0" fillId="0" borderId="78" xfId="0" applyBorder="1"/>
    <xf numFmtId="0" fontId="0" fillId="0" borderId="8" xfId="0" applyFill="1" applyBorder="1"/>
    <xf numFmtId="0" fontId="12" fillId="0" borderId="67" xfId="0" applyFont="1" applyBorder="1"/>
    <xf numFmtId="0" fontId="0" fillId="0" borderId="8" xfId="0" applyBorder="1" applyAlignment="1">
      <alignment horizontal="left" vertical="center"/>
    </xf>
    <xf numFmtId="0" fontId="0" fillId="6" borderId="15" xfId="0" applyFill="1" applyBorder="1" applyAlignment="1">
      <alignment vertical="center" wrapText="1"/>
    </xf>
    <xf numFmtId="0" fontId="0" fillId="6" borderId="38" xfId="0" applyFill="1" applyBorder="1" applyAlignment="1">
      <alignment horizontal="left" vertical="center" shrinkToFit="1"/>
    </xf>
    <xf numFmtId="0" fontId="0" fillId="0" borderId="0" xfId="0" applyBorder="1" applyAlignment="1">
      <alignment vertical="center" shrinkToFit="1"/>
    </xf>
    <xf numFmtId="0" fontId="4" fillId="0" borderId="2" xfId="0" applyFont="1" applyBorder="1" applyAlignment="1">
      <alignment horizontal="left" vertical="center" shrinkToFit="1"/>
    </xf>
    <xf numFmtId="0" fontId="15"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15" fillId="0" borderId="0" xfId="0" applyFont="1" applyAlignment="1">
      <alignment horizontal="left" vertical="center"/>
    </xf>
    <xf numFmtId="38" fontId="0" fillId="0" borderId="15" xfId="1" applyFont="1" applyBorder="1" applyAlignment="1">
      <alignment horizontal="center" vertical="center"/>
    </xf>
    <xf numFmtId="0" fontId="0" fillId="10" borderId="15" xfId="0" applyFill="1" applyBorder="1" applyAlignment="1">
      <alignment horizontal="right" vertical="center"/>
    </xf>
    <xf numFmtId="0" fontId="4" fillId="10" borderId="15" xfId="0" applyNumberFormat="1" applyFont="1" applyFill="1" applyBorder="1" applyAlignment="1">
      <alignment horizontal="center" vertical="center" shrinkToFit="1"/>
    </xf>
    <xf numFmtId="176" fontId="4" fillId="0" borderId="15" xfId="0" applyNumberFormat="1" applyFont="1" applyBorder="1" applyAlignment="1">
      <alignment horizontal="center" vertical="center" shrinkToFit="1"/>
    </xf>
    <xf numFmtId="0" fontId="34" fillId="0" borderId="0" xfId="0" applyFont="1" applyFill="1" applyAlignment="1" applyProtection="1">
      <alignment horizontal="center" vertical="center" shrinkToFit="1"/>
      <protection locked="0"/>
    </xf>
    <xf numFmtId="0" fontId="19" fillId="0" borderId="0" xfId="0" applyFont="1" applyBorder="1" applyAlignment="1">
      <alignment horizontal="center" shrinkToFit="1"/>
    </xf>
    <xf numFmtId="0" fontId="19" fillId="0" borderId="0" xfId="0" applyFont="1" applyBorder="1" applyAlignment="1">
      <alignment horizontal="right" shrinkToFit="1"/>
    </xf>
    <xf numFmtId="178" fontId="16" fillId="10" borderId="14" xfId="0" applyNumberFormat="1" applyFont="1" applyFill="1" applyBorder="1" applyAlignment="1">
      <alignment horizontal="center" shrinkToFit="1"/>
    </xf>
    <xf numFmtId="0" fontId="19" fillId="0" borderId="12" xfId="0" applyFont="1" applyBorder="1" applyAlignment="1" applyProtection="1">
      <alignment horizontal="center"/>
      <protection locked="0"/>
    </xf>
    <xf numFmtId="0" fontId="19" fillId="0" borderId="13" xfId="0" applyFont="1" applyBorder="1" applyAlignment="1" applyProtection="1">
      <alignment horizontal="center"/>
      <protection locked="0"/>
    </xf>
    <xf numFmtId="0" fontId="19" fillId="0" borderId="12" xfId="0" applyNumberFormat="1" applyFont="1" applyBorder="1" applyAlignment="1" applyProtection="1">
      <alignment horizontal="center" shrinkToFit="1"/>
      <protection locked="0"/>
    </xf>
    <xf numFmtId="0" fontId="19" fillId="0" borderId="13" xfId="0" applyNumberFormat="1" applyFont="1" applyBorder="1" applyAlignment="1" applyProtection="1">
      <alignment horizontal="center" shrinkToFit="1"/>
      <protection locked="0"/>
    </xf>
    <xf numFmtId="0" fontId="16" fillId="0" borderId="12" xfId="0" applyFont="1" applyBorder="1" applyAlignment="1" applyProtection="1">
      <alignment horizontal="center" vertical="center"/>
      <protection locked="0"/>
    </xf>
    <xf numFmtId="0" fontId="16" fillId="0" borderId="13" xfId="0" applyFont="1" applyBorder="1" applyAlignment="1" applyProtection="1">
      <alignment horizontal="center" vertical="center"/>
      <protection locked="0"/>
    </xf>
    <xf numFmtId="0" fontId="31" fillId="0" borderId="53" xfId="0" applyFont="1" applyBorder="1" applyAlignment="1">
      <alignment horizontal="right"/>
    </xf>
    <xf numFmtId="0" fontId="15" fillId="0" borderId="0" xfId="0" applyFont="1" applyAlignment="1" applyProtection="1">
      <alignment horizontal="left" vertical="center"/>
      <protection locked="0"/>
    </xf>
    <xf numFmtId="0" fontId="16" fillId="0" borderId="0" xfId="0" applyFont="1" applyAlignment="1" applyProtection="1">
      <alignment horizontal="left" vertical="center" shrinkToFit="1"/>
      <protection locked="0"/>
    </xf>
    <xf numFmtId="0" fontId="33" fillId="0" borderId="14" xfId="0" applyFont="1" applyBorder="1" applyAlignment="1">
      <alignment horizontal="center"/>
    </xf>
    <xf numFmtId="179" fontId="24" fillId="0" borderId="53" xfId="0" applyNumberFormat="1" applyFont="1" applyBorder="1" applyAlignment="1">
      <alignment horizontal="left" shrinkToFit="1"/>
    </xf>
    <xf numFmtId="0" fontId="19" fillId="0" borderId="0" xfId="0" applyFont="1" applyAlignment="1" applyProtection="1">
      <alignment horizontal="right"/>
      <protection locked="0"/>
    </xf>
    <xf numFmtId="0" fontId="15" fillId="0" borderId="53" xfId="0" applyFont="1" applyBorder="1" applyAlignment="1">
      <alignment horizontal="left" vertical="center"/>
    </xf>
    <xf numFmtId="0" fontId="19" fillId="0" borderId="17" xfId="0" applyFont="1" applyBorder="1" applyAlignment="1">
      <alignment horizontal="left" shrinkToFit="1"/>
    </xf>
    <xf numFmtId="0" fontId="19" fillId="0" borderId="17" xfId="0" applyFont="1" applyBorder="1" applyAlignment="1">
      <alignment horizontal="left"/>
    </xf>
    <xf numFmtId="0" fontId="15" fillId="0" borderId="0" xfId="0" applyFont="1" applyAlignment="1">
      <alignment horizontal="left"/>
    </xf>
    <xf numFmtId="0" fontId="15" fillId="0" borderId="17" xfId="0" applyFont="1" applyBorder="1" applyAlignment="1">
      <alignment horizontal="left" vertical="center"/>
    </xf>
    <xf numFmtId="0" fontId="15" fillId="0" borderId="0" xfId="0" applyFont="1" applyAlignment="1">
      <alignment horizontal="right"/>
    </xf>
    <xf numFmtId="0" fontId="21" fillId="0" borderId="0" xfId="0" applyFont="1" applyAlignment="1">
      <alignment horizontal="center" vertical="center"/>
    </xf>
    <xf numFmtId="0" fontId="24" fillId="0" borderId="0" xfId="0" applyFont="1" applyFill="1" applyAlignment="1">
      <alignment horizontal="center"/>
    </xf>
    <xf numFmtId="0" fontId="15" fillId="0" borderId="0" xfId="0" applyFont="1" applyAlignment="1">
      <alignment horizontal="center" vertical="center"/>
    </xf>
    <xf numFmtId="0" fontId="15" fillId="0" borderId="8" xfId="0" applyFont="1" applyBorder="1" applyAlignment="1" applyProtection="1">
      <alignment horizontal="left" shrinkToFit="1"/>
      <protection locked="0"/>
    </xf>
    <xf numFmtId="0" fontId="15" fillId="0" borderId="8" xfId="0" applyFont="1" applyBorder="1" applyAlignment="1" applyProtection="1">
      <alignment horizontal="left"/>
      <protection locked="0"/>
    </xf>
    <xf numFmtId="178" fontId="15" fillId="10" borderId="44" xfId="0" applyNumberFormat="1" applyFont="1" applyFill="1" applyBorder="1" applyAlignment="1">
      <alignment horizontal="left" vertical="center" shrinkToFit="1"/>
    </xf>
    <xf numFmtId="178" fontId="15" fillId="10" borderId="64" xfId="0" applyNumberFormat="1" applyFont="1" applyFill="1" applyBorder="1" applyAlignment="1">
      <alignment horizontal="left" vertical="center" shrinkToFit="1"/>
    </xf>
    <xf numFmtId="0" fontId="15" fillId="0" borderId="8" xfId="0" applyFont="1" applyBorder="1" applyAlignment="1" applyProtection="1">
      <alignment horizontal="center"/>
      <protection locked="0"/>
    </xf>
    <xf numFmtId="0" fontId="26" fillId="0" borderId="12" xfId="0" applyFont="1" applyBorder="1" applyAlignment="1" applyProtection="1">
      <alignment horizontal="center"/>
      <protection locked="0"/>
    </xf>
    <xf numFmtId="0" fontId="26" fillId="0" borderId="13" xfId="0" applyFont="1" applyBorder="1" applyAlignment="1" applyProtection="1">
      <alignment horizontal="center"/>
      <protection locked="0"/>
    </xf>
    <xf numFmtId="0" fontId="30" fillId="0" borderId="8" xfId="0" applyFont="1" applyBorder="1" applyAlignment="1" applyProtection="1">
      <alignment horizontal="center" vertical="center"/>
      <protection locked="0"/>
    </xf>
    <xf numFmtId="0" fontId="33" fillId="0" borderId="14" xfId="0" applyFont="1" applyBorder="1" applyAlignment="1">
      <alignment horizontal="left"/>
    </xf>
    <xf numFmtId="0" fontId="16" fillId="0" borderId="8" xfId="0" applyFont="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24" fillId="0" borderId="8" xfId="0" applyNumberFormat="1" applyFont="1" applyBorder="1" applyAlignment="1" applyProtection="1">
      <alignment horizontal="left" wrapText="1" shrinkToFit="1"/>
      <protection locked="0"/>
    </xf>
    <xf numFmtId="0" fontId="19" fillId="0" borderId="8" xfId="0" applyNumberFormat="1" applyFont="1" applyBorder="1" applyAlignment="1" applyProtection="1">
      <alignment horizontal="left" shrinkToFit="1"/>
      <protection locked="0"/>
    </xf>
    <xf numFmtId="0" fontId="32" fillId="0" borderId="0" xfId="0" applyFont="1" applyAlignment="1"/>
    <xf numFmtId="0" fontId="32" fillId="0" borderId="0" xfId="0" applyFont="1" applyAlignment="1">
      <alignment horizontal="left"/>
    </xf>
    <xf numFmtId="0" fontId="37" fillId="0" borderId="0" xfId="0" applyFont="1" applyAlignment="1">
      <alignment horizontal="center"/>
    </xf>
    <xf numFmtId="0" fontId="6" fillId="0" borderId="0" xfId="0" applyFont="1" applyBorder="1" applyAlignment="1">
      <alignment horizontal="center" shrinkToFit="1"/>
    </xf>
    <xf numFmtId="178" fontId="26" fillId="0" borderId="0" xfId="0" applyNumberFormat="1" applyFont="1" applyAlignment="1">
      <alignment horizontal="center" shrinkToFit="1"/>
    </xf>
    <xf numFmtId="0" fontId="19" fillId="0" borderId="0" xfId="0" applyFont="1" applyAlignment="1">
      <alignment horizontal="center" shrinkToFit="1"/>
    </xf>
    <xf numFmtId="0" fontId="26" fillId="0" borderId="0" xfId="0" applyFont="1" applyAlignment="1">
      <alignment horizontal="left"/>
    </xf>
    <xf numFmtId="176" fontId="0" fillId="0" borderId="3" xfId="0" applyNumberFormat="1" applyFont="1" applyBorder="1" applyAlignment="1" applyProtection="1">
      <alignment horizontal="center" vertical="center" shrinkToFit="1"/>
      <protection locked="0"/>
    </xf>
    <xf numFmtId="176" fontId="0" fillId="0" borderId="70" xfId="0" applyNumberFormat="1" applyFont="1" applyBorder="1" applyAlignment="1" applyProtection="1">
      <alignment horizontal="center" vertical="center" shrinkToFit="1"/>
      <protection locked="0"/>
    </xf>
    <xf numFmtId="176" fontId="0" fillId="0" borderId="25" xfId="0" applyNumberFormat="1" applyFont="1" applyBorder="1" applyAlignment="1" applyProtection="1">
      <alignment horizontal="center" vertical="center" shrinkToFit="1"/>
      <protection locked="0"/>
    </xf>
    <xf numFmtId="176" fontId="0" fillId="0" borderId="43" xfId="0" applyNumberFormat="1" applyFont="1" applyBorder="1" applyAlignment="1" applyProtection="1">
      <alignment horizontal="center" vertical="center" shrinkToFit="1"/>
      <protection locked="0"/>
    </xf>
    <xf numFmtId="49" fontId="4" fillId="10" borderId="1" xfId="0" applyNumberFormat="1" applyFont="1" applyFill="1" applyBorder="1" applyAlignment="1">
      <alignment horizontal="center" vertical="center" shrinkToFit="1"/>
    </xf>
    <xf numFmtId="49" fontId="4" fillId="10" borderId="18" xfId="0" applyNumberFormat="1" applyFont="1" applyFill="1" applyBorder="1" applyAlignment="1">
      <alignment horizontal="center" vertical="center" shrinkToFit="1"/>
    </xf>
    <xf numFmtId="0" fontId="0" fillId="3" borderId="62" xfId="0" applyFill="1" applyBorder="1" applyAlignment="1">
      <alignment horizontal="center" vertical="center" wrapText="1"/>
    </xf>
    <xf numFmtId="0" fontId="0" fillId="3" borderId="63" xfId="0" applyFill="1" applyBorder="1" applyAlignment="1">
      <alignment horizontal="center" vertical="center"/>
    </xf>
    <xf numFmtId="0" fontId="42" fillId="0" borderId="55" xfId="0" applyFont="1" applyBorder="1" applyAlignment="1" applyProtection="1">
      <alignment horizontal="center" vertical="center"/>
      <protection locked="0"/>
    </xf>
    <xf numFmtId="0" fontId="42" fillId="0" borderId="71" xfId="0" applyFont="1" applyBorder="1" applyAlignment="1" applyProtection="1">
      <alignment horizontal="center" vertical="center"/>
      <protection locked="0"/>
    </xf>
    <xf numFmtId="0" fontId="40" fillId="0" borderId="0" xfId="0" applyNumberFormat="1" applyFont="1" applyFill="1" applyBorder="1" applyAlignment="1">
      <alignment horizontal="center"/>
    </xf>
    <xf numFmtId="38" fontId="0" fillId="0" borderId="55" xfId="1" applyFont="1" applyBorder="1" applyAlignment="1" applyProtection="1">
      <alignment horizontal="center" vertical="center"/>
      <protection locked="0"/>
    </xf>
    <xf numFmtId="38" fontId="0" fillId="0" borderId="71" xfId="1" applyFont="1" applyBorder="1" applyAlignment="1" applyProtection="1">
      <alignment horizontal="center" vertical="center"/>
      <protection locked="0"/>
    </xf>
    <xf numFmtId="0" fontId="0" fillId="10" borderId="1" xfId="0" applyFill="1" applyBorder="1" applyAlignment="1">
      <alignment horizontal="right" vertical="center"/>
    </xf>
    <xf numFmtId="0" fontId="0" fillId="10" borderId="18" xfId="0" applyFill="1" applyBorder="1" applyAlignment="1">
      <alignment horizontal="right" vertical="center"/>
    </xf>
    <xf numFmtId="0" fontId="0" fillId="10" borderId="2" xfId="0" applyFill="1" applyBorder="1" applyAlignment="1">
      <alignment horizontal="right" vertical="center"/>
    </xf>
    <xf numFmtId="49" fontId="4" fillId="10" borderId="2" xfId="0" applyNumberFormat="1" applyFont="1" applyFill="1" applyBorder="1" applyAlignment="1">
      <alignment horizontal="center" vertical="center" shrinkToFit="1"/>
    </xf>
    <xf numFmtId="38" fontId="0" fillId="0" borderId="63" xfId="1" applyFont="1" applyBorder="1" applyAlignment="1" applyProtection="1">
      <alignment horizontal="center" vertical="center"/>
      <protection locked="0"/>
    </xf>
    <xf numFmtId="49" fontId="4" fillId="10" borderId="3" xfId="0" applyNumberFormat="1" applyFont="1" applyFill="1" applyBorder="1" applyAlignment="1">
      <alignment horizontal="center" vertical="center" shrinkToFit="1"/>
    </xf>
    <xf numFmtId="49" fontId="4" fillId="10" borderId="25" xfId="0" applyNumberFormat="1" applyFont="1" applyFill="1" applyBorder="1" applyAlignment="1">
      <alignment horizontal="center" vertical="center" shrinkToFit="1"/>
    </xf>
    <xf numFmtId="177" fontId="11" fillId="10" borderId="9" xfId="0" applyNumberFormat="1" applyFont="1" applyFill="1" applyBorder="1" applyAlignment="1">
      <alignment horizontal="right" vertical="center"/>
    </xf>
    <xf numFmtId="177" fontId="11" fillId="10" borderId="76" xfId="0" applyNumberFormat="1" applyFont="1" applyFill="1" applyBorder="1" applyAlignment="1">
      <alignment horizontal="right" vertical="center"/>
    </xf>
    <xf numFmtId="49" fontId="0" fillId="0" borderId="3" xfId="0" applyNumberFormat="1" applyFont="1" applyBorder="1" applyAlignment="1" applyProtection="1">
      <alignment horizontal="center" vertical="center"/>
      <protection locked="0"/>
    </xf>
    <xf numFmtId="49" fontId="0" fillId="0" borderId="25" xfId="0" applyNumberFormat="1" applyFont="1" applyBorder="1" applyAlignment="1" applyProtection="1">
      <alignment horizontal="center" vertical="center"/>
      <protection locked="0"/>
    </xf>
    <xf numFmtId="0" fontId="8" fillId="0" borderId="48" xfId="0" applyFont="1" applyBorder="1" applyAlignment="1">
      <alignment horizontal="left"/>
    </xf>
    <xf numFmtId="0" fontId="40" fillId="0" borderId="0" xfId="0" applyFont="1" applyFill="1" applyBorder="1" applyAlignment="1">
      <alignment horizontal="center"/>
    </xf>
    <xf numFmtId="0" fontId="0" fillId="0" borderId="55" xfId="0" applyBorder="1" applyAlignment="1">
      <alignment horizontal="center" vertical="center"/>
    </xf>
    <xf numFmtId="0" fontId="0" fillId="0" borderId="63" xfId="0" applyBorder="1" applyAlignment="1">
      <alignment horizontal="center" vertical="center"/>
    </xf>
    <xf numFmtId="178" fontId="0" fillId="10" borderId="1" xfId="0" applyNumberFormat="1" applyFill="1" applyBorder="1" applyAlignment="1">
      <alignment horizontal="center" vertical="center"/>
    </xf>
    <xf numFmtId="178" fontId="0" fillId="10" borderId="2" xfId="0" applyNumberFormat="1" applyFill="1" applyBorder="1" applyAlignment="1">
      <alignment horizontal="center" vertical="center"/>
    </xf>
    <xf numFmtId="0" fontId="0" fillId="0" borderId="1" xfId="0" applyBorder="1" applyAlignment="1" applyProtection="1">
      <alignment horizontal="center" vertical="center" wrapText="1" shrinkToFit="1"/>
      <protection locked="0"/>
    </xf>
    <xf numFmtId="0" fontId="0" fillId="0" borderId="2" xfId="0" applyBorder="1" applyAlignment="1" applyProtection="1">
      <alignment horizontal="center" vertical="center" wrapText="1" shrinkToFit="1"/>
      <protection locked="0"/>
    </xf>
    <xf numFmtId="0" fontId="0" fillId="0" borderId="3" xfId="0" applyBorder="1"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4"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57" xfId="0" applyBorder="1" applyAlignment="1" applyProtection="1">
      <alignment horizontal="center" vertical="center" shrinkToFit="1"/>
      <protection locked="0"/>
    </xf>
    <xf numFmtId="0" fontId="14" fillId="11" borderId="75" xfId="0" applyFont="1" applyFill="1" applyBorder="1" applyAlignment="1">
      <alignment horizontal="center" vertical="center"/>
    </xf>
    <xf numFmtId="0" fontId="14" fillId="11" borderId="0" xfId="0" applyFont="1" applyFill="1" applyBorder="1" applyAlignment="1">
      <alignment horizontal="center" vertical="center"/>
    </xf>
    <xf numFmtId="178" fontId="0" fillId="10" borderId="18" xfId="0" applyNumberFormat="1" applyFill="1" applyBorder="1" applyAlignment="1">
      <alignment horizontal="center" vertical="center"/>
    </xf>
    <xf numFmtId="0" fontId="0" fillId="0" borderId="1"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0" fillId="3" borderId="21" xfId="0" applyFill="1" applyBorder="1" applyAlignment="1">
      <alignment horizontal="center" vertical="center"/>
    </xf>
    <xf numFmtId="0" fontId="0" fillId="3" borderId="2" xfId="0" applyFill="1" applyBorder="1" applyAlignment="1">
      <alignment horizontal="center" vertical="center"/>
    </xf>
    <xf numFmtId="0" fontId="0" fillId="0" borderId="71" xfId="0" applyBorder="1" applyAlignment="1">
      <alignment horizontal="center" vertical="center"/>
    </xf>
    <xf numFmtId="0" fontId="0" fillId="0" borderId="1" xfId="0"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0" fillId="0" borderId="70"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8" fillId="0" borderId="0" xfId="0" applyFont="1" applyBorder="1" applyAlignment="1">
      <alignment horizontal="left"/>
    </xf>
    <xf numFmtId="0" fontId="0" fillId="3" borderId="24" xfId="0" applyFill="1" applyBorder="1" applyAlignment="1">
      <alignment horizontal="center" vertical="center" wrapText="1"/>
    </xf>
    <xf numFmtId="0" fontId="0" fillId="3" borderId="46"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73" xfId="0" applyFill="1" applyBorder="1" applyAlignment="1">
      <alignment horizontal="center" vertical="center" wrapText="1"/>
    </xf>
    <xf numFmtId="0" fontId="0" fillId="3" borderId="52" xfId="0" applyFill="1" applyBorder="1" applyAlignment="1">
      <alignment horizontal="center" vertical="center"/>
    </xf>
    <xf numFmtId="0" fontId="0" fillId="3" borderId="5" xfId="0" applyFill="1" applyBorder="1" applyAlignment="1">
      <alignment horizontal="center" vertical="center"/>
    </xf>
    <xf numFmtId="0" fontId="0" fillId="3" borderId="21" xfId="0" applyFill="1" applyBorder="1" applyAlignment="1">
      <alignment horizontal="center" vertical="center" shrinkToFit="1"/>
    </xf>
    <xf numFmtId="0" fontId="0" fillId="3" borderId="2" xfId="0" applyFill="1" applyBorder="1" applyAlignment="1">
      <alignment horizontal="center" vertical="center" shrinkToFit="1"/>
    </xf>
    <xf numFmtId="49" fontId="4" fillId="0" borderId="74" xfId="0" applyNumberFormat="1" applyFont="1" applyBorder="1" applyAlignment="1" applyProtection="1">
      <alignment horizontal="center" vertical="center" wrapText="1"/>
      <protection locked="0"/>
    </xf>
    <xf numFmtId="49" fontId="4" fillId="0" borderId="51" xfId="0" applyNumberFormat="1" applyFont="1" applyBorder="1" applyAlignment="1" applyProtection="1">
      <alignment horizontal="center" vertical="center" wrapText="1"/>
      <protection locked="0"/>
    </xf>
    <xf numFmtId="0" fontId="4" fillId="11" borderId="75" xfId="0" applyNumberFormat="1" applyFont="1" applyFill="1" applyBorder="1" applyAlignment="1" applyProtection="1">
      <alignment horizontal="center" vertical="center"/>
      <protection locked="0"/>
    </xf>
    <xf numFmtId="49" fontId="11" fillId="11" borderId="75" xfId="0" applyNumberFormat="1" applyFont="1" applyFill="1" applyBorder="1" applyAlignment="1">
      <alignment horizontal="center" vertical="center"/>
    </xf>
    <xf numFmtId="0" fontId="4" fillId="11" borderId="0" xfId="0" applyFont="1" applyFill="1" applyBorder="1" applyAlignment="1">
      <alignment horizontal="center" vertical="center"/>
    </xf>
    <xf numFmtId="0" fontId="0" fillId="0" borderId="70" xfId="0" applyBorder="1" applyAlignment="1" applyProtection="1">
      <alignment horizontal="left" vertical="center" shrinkToFit="1"/>
      <protection locked="0"/>
    </xf>
    <xf numFmtId="0" fontId="0" fillId="0" borderId="43" xfId="0" applyBorder="1" applyAlignment="1" applyProtection="1">
      <alignment horizontal="left" vertical="center" shrinkToFit="1"/>
      <protection locked="0"/>
    </xf>
    <xf numFmtId="0" fontId="8" fillId="0" borderId="0" xfId="0" applyFont="1" applyBorder="1" applyAlignment="1">
      <alignment horizontal="left" vertical="center"/>
    </xf>
    <xf numFmtId="0" fontId="0" fillId="3" borderId="21" xfId="0" applyFill="1" applyBorder="1" applyAlignment="1">
      <alignment horizontal="center" vertical="center" wrapText="1"/>
    </xf>
    <xf numFmtId="0" fontId="0" fillId="3" borderId="21" xfId="0" applyFont="1" applyFill="1" applyBorder="1" applyAlignment="1">
      <alignment horizontal="center" vertical="center"/>
    </xf>
    <xf numFmtId="0" fontId="0" fillId="3" borderId="2" xfId="0" applyFont="1" applyFill="1" applyBorder="1" applyAlignment="1">
      <alignment horizontal="center" vertical="center"/>
    </xf>
    <xf numFmtId="0" fontId="4" fillId="10" borderId="2" xfId="0" applyNumberFormat="1" applyFont="1" applyFill="1" applyBorder="1" applyAlignment="1">
      <alignment horizontal="center" vertical="center" shrinkToFit="1"/>
    </xf>
    <xf numFmtId="38" fontId="0" fillId="10" borderId="1" xfId="0" applyNumberFormat="1" applyFill="1" applyBorder="1" applyAlignment="1">
      <alignment horizontal="right"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178" fontId="4" fillId="10" borderId="45" xfId="0" applyNumberFormat="1" applyFont="1" applyFill="1" applyBorder="1" applyAlignment="1">
      <alignment horizontal="left" vertical="center"/>
    </xf>
    <xf numFmtId="178" fontId="4" fillId="10" borderId="49" xfId="0" applyNumberFormat="1" applyFont="1" applyFill="1" applyBorder="1" applyAlignment="1">
      <alignment horizontal="left" vertical="center"/>
    </xf>
    <xf numFmtId="178" fontId="4" fillId="10" borderId="46" xfId="0" applyNumberFormat="1" applyFont="1" applyFill="1" applyBorder="1" applyAlignment="1">
      <alignment horizontal="left" vertical="center"/>
    </xf>
    <xf numFmtId="178" fontId="4" fillId="10" borderId="47" xfId="0" applyNumberFormat="1" applyFont="1" applyFill="1" applyBorder="1" applyAlignment="1">
      <alignment horizontal="left" vertical="center"/>
    </xf>
    <xf numFmtId="178" fontId="4" fillId="10" borderId="48" xfId="0" applyNumberFormat="1" applyFont="1" applyFill="1" applyBorder="1" applyAlignment="1">
      <alignment horizontal="left" vertical="center"/>
    </xf>
    <xf numFmtId="178" fontId="4" fillId="10" borderId="43" xfId="0" applyNumberFormat="1" applyFont="1" applyFill="1" applyBorder="1" applyAlignment="1">
      <alignment horizontal="left" vertical="center"/>
    </xf>
    <xf numFmtId="0" fontId="4" fillId="0" borderId="45" xfId="0" applyFont="1" applyBorder="1" applyAlignment="1">
      <alignment horizontal="center" vertical="center"/>
    </xf>
    <xf numFmtId="0" fontId="4" fillId="0" borderId="49" xfId="0" applyFont="1" applyBorder="1" applyAlignment="1">
      <alignment horizontal="center"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178" fontId="4" fillId="10" borderId="50" xfId="0" applyNumberFormat="1" applyFont="1" applyFill="1" applyBorder="1" applyAlignment="1">
      <alignment horizontal="center" vertical="center"/>
    </xf>
    <xf numFmtId="178" fontId="4" fillId="10" borderId="51" xfId="0" applyNumberFormat="1" applyFont="1" applyFill="1" applyBorder="1" applyAlignment="1">
      <alignment horizontal="center" vertical="center"/>
    </xf>
    <xf numFmtId="38" fontId="0" fillId="3" borderId="35" xfId="1" applyFont="1" applyFill="1" applyBorder="1" applyAlignment="1">
      <alignment horizontal="center" vertical="center" wrapText="1"/>
    </xf>
    <xf numFmtId="38" fontId="0" fillId="3" borderId="37" xfId="1" applyFont="1" applyFill="1" applyBorder="1" applyAlignment="1">
      <alignment horizontal="center" vertical="center"/>
    </xf>
    <xf numFmtId="0" fontId="0" fillId="3" borderId="6" xfId="0" applyFont="1" applyFill="1" applyBorder="1" applyAlignment="1">
      <alignment horizontal="center" vertical="center"/>
    </xf>
    <xf numFmtId="0" fontId="0" fillId="3" borderId="8" xfId="0" applyFont="1" applyFill="1" applyBorder="1" applyAlignment="1">
      <alignment horizontal="center" vertical="center"/>
    </xf>
    <xf numFmtId="0" fontId="0" fillId="3" borderId="24" xfId="0" applyFill="1" applyBorder="1" applyAlignment="1">
      <alignment horizontal="center" vertical="center"/>
    </xf>
    <xf numFmtId="0" fontId="0" fillId="3" borderId="46" xfId="0" applyFill="1" applyBorder="1" applyAlignment="1">
      <alignment horizontal="center" vertical="center"/>
    </xf>
    <xf numFmtId="0" fontId="0" fillId="3" borderId="4" xfId="0" applyFill="1" applyBorder="1" applyAlignment="1">
      <alignment horizontal="center" vertical="center"/>
    </xf>
    <xf numFmtId="0" fontId="0" fillId="3" borderId="66" xfId="0" applyFill="1" applyBorder="1" applyAlignment="1">
      <alignment horizontal="center" vertical="center"/>
    </xf>
    <xf numFmtId="0" fontId="0" fillId="3" borderId="2" xfId="0" applyFill="1" applyBorder="1" applyAlignment="1">
      <alignment horizontal="center" vertical="center" wrapText="1"/>
    </xf>
    <xf numFmtId="0" fontId="0" fillId="3" borderId="24" xfId="0" applyFont="1" applyFill="1" applyBorder="1" applyAlignment="1">
      <alignment horizontal="center" vertical="center"/>
    </xf>
    <xf numFmtId="0" fontId="0" fillId="3" borderId="52"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5" xfId="0" applyFont="1" applyFill="1" applyBorder="1" applyAlignment="1">
      <alignment horizontal="center" vertical="center"/>
    </xf>
    <xf numFmtId="0" fontId="0" fillId="3" borderId="36" xfId="0" applyFont="1" applyFill="1" applyBorder="1" applyAlignment="1">
      <alignment horizontal="center" vertical="center"/>
    </xf>
    <xf numFmtId="0" fontId="0" fillId="3" borderId="57" xfId="0" applyFont="1" applyFill="1" applyBorder="1" applyAlignment="1">
      <alignment horizontal="center" vertical="center"/>
    </xf>
    <xf numFmtId="38" fontId="0" fillId="0" borderId="41" xfId="1" applyFont="1" applyBorder="1" applyAlignment="1" applyProtection="1">
      <alignment horizontal="center" vertical="center"/>
      <protection locked="0"/>
    </xf>
    <xf numFmtId="38" fontId="0" fillId="0" borderId="72" xfId="1" applyFont="1" applyBorder="1" applyAlignment="1" applyProtection="1">
      <alignment horizontal="center" vertical="center"/>
      <protection locked="0"/>
    </xf>
    <xf numFmtId="0" fontId="0" fillId="3" borderId="36" xfId="0" applyFill="1" applyBorder="1" applyAlignment="1">
      <alignment horizontal="center" vertical="center"/>
    </xf>
    <xf numFmtId="0" fontId="0" fillId="3" borderId="57" xfId="0" applyFill="1" applyBorder="1" applyAlignment="1">
      <alignment horizontal="center" vertical="center"/>
    </xf>
    <xf numFmtId="0" fontId="0" fillId="3" borderId="6" xfId="0" applyFill="1" applyBorder="1" applyAlignment="1">
      <alignment horizontal="center" vertical="center"/>
    </xf>
    <xf numFmtId="0" fontId="0" fillId="3" borderId="8" xfId="0" applyFill="1" applyBorder="1" applyAlignment="1">
      <alignment horizontal="center" vertical="center"/>
    </xf>
    <xf numFmtId="0" fontId="0" fillId="3" borderId="62" xfId="0" applyFill="1" applyBorder="1" applyAlignment="1">
      <alignment horizontal="center" vertical="center"/>
    </xf>
    <xf numFmtId="0" fontId="0" fillId="3" borderId="24"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0" fillId="3" borderId="68" xfId="0" applyFill="1" applyBorder="1" applyAlignment="1">
      <alignment horizontal="center" vertical="center"/>
    </xf>
    <xf numFmtId="0" fontId="0" fillId="3" borderId="12" xfId="0" applyFont="1" applyFill="1" applyBorder="1" applyAlignment="1">
      <alignment horizontal="center" vertical="center"/>
    </xf>
    <xf numFmtId="0" fontId="0" fillId="3" borderId="69" xfId="0" applyFont="1" applyFill="1" applyBorder="1" applyAlignment="1">
      <alignment horizontal="center" vertical="center"/>
    </xf>
    <xf numFmtId="0" fontId="0" fillId="0" borderId="1" xfId="0"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4" fillId="0" borderId="0" xfId="0" applyFont="1" applyAlignment="1" applyProtection="1">
      <alignment horizontal="left"/>
      <protection locked="0"/>
    </xf>
    <xf numFmtId="0" fontId="0" fillId="0" borderId="8"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76" xfId="0" applyBorder="1" applyAlignment="1" applyProtection="1">
      <alignment horizontal="center" vertical="center" shrinkToFit="1"/>
      <protection locked="0"/>
    </xf>
    <xf numFmtId="0" fontId="3" fillId="0" borderId="58" xfId="0" applyFont="1" applyBorder="1" applyAlignment="1">
      <alignment horizontal="center" vertical="center"/>
    </xf>
    <xf numFmtId="0" fontId="0" fillId="0" borderId="59" xfId="0" applyBorder="1" applyAlignment="1">
      <alignment horizontal="center" vertical="center"/>
    </xf>
    <xf numFmtId="0" fontId="0" fillId="0" borderId="61" xfId="0" applyBorder="1" applyAlignment="1">
      <alignment horizontal="center" vertical="center"/>
    </xf>
    <xf numFmtId="0" fontId="0" fillId="3" borderId="46" xfId="0" applyFont="1" applyFill="1" applyBorder="1" applyAlignment="1">
      <alignment horizontal="center" vertical="center"/>
    </xf>
    <xf numFmtId="0" fontId="0" fillId="3" borderId="66" xfId="0" applyFont="1" applyFill="1" applyBorder="1" applyAlignment="1">
      <alignment horizontal="center" vertical="center"/>
    </xf>
    <xf numFmtId="0" fontId="0" fillId="0" borderId="72" xfId="0" applyBorder="1" applyAlignment="1" applyProtection="1">
      <alignment horizontal="center" vertical="center" shrinkToFit="1"/>
      <protection locked="0"/>
    </xf>
    <xf numFmtId="0" fontId="0" fillId="0" borderId="48" xfId="0" applyBorder="1" applyAlignment="1">
      <alignment horizontal="center" vertical="center"/>
    </xf>
    <xf numFmtId="0" fontId="36" fillId="0" borderId="0" xfId="0" applyNumberFormat="1" applyFont="1" applyFill="1" applyBorder="1" applyAlignment="1">
      <alignment horizontal="center" vertical="center" wrapText="1"/>
    </xf>
    <xf numFmtId="0" fontId="36" fillId="0" borderId="0" xfId="0" applyFont="1" applyFill="1"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41" xfId="0" applyFont="1" applyBorder="1" applyAlignment="1" applyProtection="1">
      <alignment horizontal="center" vertical="center" shrinkToFit="1"/>
      <protection locked="0"/>
    </xf>
    <xf numFmtId="0" fontId="0" fillId="0" borderId="57" xfId="0" applyFont="1" applyBorder="1" applyAlignment="1" applyProtection="1">
      <alignment horizontal="center" vertical="center" shrinkToFit="1"/>
      <protection locked="0"/>
    </xf>
    <xf numFmtId="0" fontId="0" fillId="0" borderId="72" xfId="0" applyFont="1" applyBorder="1" applyAlignment="1" applyProtection="1">
      <alignment horizontal="center" vertical="center" shrinkToFit="1"/>
      <protection locked="0"/>
    </xf>
    <xf numFmtId="0" fontId="36" fillId="0" borderId="0" xfId="0" applyNumberFormat="1" applyFont="1" applyFill="1" applyBorder="1" applyAlignment="1">
      <alignment horizontal="center" vertical="center"/>
    </xf>
    <xf numFmtId="0" fontId="40" fillId="0" borderId="0" xfId="0" applyFont="1" applyFill="1" applyAlignment="1">
      <alignment horizontal="center"/>
    </xf>
    <xf numFmtId="0" fontId="0" fillId="0" borderId="32" xfId="0" applyBorder="1" applyAlignment="1">
      <alignment horizontal="center"/>
    </xf>
    <xf numFmtId="0" fontId="0" fillId="0" borderId="11" xfId="0" applyBorder="1" applyAlignment="1">
      <alignment horizontal="center"/>
    </xf>
    <xf numFmtId="0" fontId="0" fillId="0" borderId="68" xfId="0" applyBorder="1" applyAlignment="1">
      <alignment horizontal="center"/>
    </xf>
    <xf numFmtId="0" fontId="0" fillId="0" borderId="45" xfId="0" applyBorder="1" applyAlignment="1">
      <alignment horizontal="center"/>
    </xf>
    <xf numFmtId="0" fontId="0" fillId="0" borderId="49" xfId="0" applyBorder="1" applyAlignment="1">
      <alignment horizontal="center"/>
    </xf>
    <xf numFmtId="0" fontId="0" fillId="0" borderId="46" xfId="0" applyBorder="1" applyAlignment="1">
      <alignment horizontal="center"/>
    </xf>
    <xf numFmtId="0" fontId="0" fillId="3" borderId="1" xfId="0" applyFill="1" applyBorder="1" applyAlignment="1">
      <alignment horizontal="center" vertical="center"/>
    </xf>
    <xf numFmtId="0" fontId="0" fillId="3" borderId="1" xfId="0" applyFont="1" applyFill="1" applyBorder="1" applyAlignment="1">
      <alignment horizontal="center" vertical="center"/>
    </xf>
    <xf numFmtId="0" fontId="0" fillId="3" borderId="13" xfId="0" applyFont="1" applyFill="1" applyBorder="1" applyAlignment="1">
      <alignment horizontal="center" vertical="center"/>
    </xf>
    <xf numFmtId="0" fontId="0" fillId="3" borderId="3" xfId="0" applyFont="1" applyFill="1" applyBorder="1" applyAlignment="1">
      <alignment horizontal="center" vertical="center" wrapText="1"/>
    </xf>
    <xf numFmtId="0" fontId="0" fillId="3" borderId="12" xfId="0" applyFill="1" applyBorder="1" applyAlignment="1">
      <alignment horizontal="center" vertical="center"/>
    </xf>
    <xf numFmtId="0" fontId="0" fillId="3" borderId="17" xfId="0" applyFill="1" applyBorder="1" applyAlignment="1">
      <alignment horizontal="center" vertical="center"/>
    </xf>
    <xf numFmtId="0" fontId="0" fillId="3" borderId="13"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3" borderId="3" xfId="0" applyFill="1" applyBorder="1" applyAlignment="1">
      <alignment horizontal="center" vertical="center" wrapText="1"/>
    </xf>
    <xf numFmtId="0" fontId="0" fillId="3" borderId="9"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0" borderId="8" xfId="0" applyBorder="1" applyAlignment="1">
      <alignment horizontal="center" vertical="center" shrinkToFit="1"/>
    </xf>
    <xf numFmtId="0" fontId="0" fillId="0" borderId="12" xfId="0" applyBorder="1" applyAlignment="1">
      <alignment horizontal="center" vertical="center"/>
    </xf>
    <xf numFmtId="0" fontId="0" fillId="0" borderId="13" xfId="0" applyBorder="1" applyAlignment="1">
      <alignment horizontal="center" vertical="center"/>
    </xf>
    <xf numFmtId="0" fontId="3" fillId="0" borderId="10" xfId="0" applyFont="1" applyBorder="1" applyAlignment="1">
      <alignment horizontal="center" vertical="center"/>
    </xf>
    <xf numFmtId="0" fontId="0" fillId="0" borderId="11"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shrinkToFit="1"/>
    </xf>
    <xf numFmtId="0" fontId="0" fillId="0" borderId="2" xfId="0" applyBorder="1" applyAlignment="1">
      <alignment horizontal="center" vertical="center" shrinkToFit="1"/>
    </xf>
    <xf numFmtId="38" fontId="0" fillId="3" borderId="8" xfId="1" applyFont="1" applyFill="1" applyBorder="1" applyAlignment="1">
      <alignment horizontal="center" vertical="center" wrapText="1"/>
    </xf>
    <xf numFmtId="38" fontId="0" fillId="3" borderId="8" xfId="1" applyFont="1" applyFill="1" applyBorder="1" applyAlignment="1">
      <alignment horizontal="center" vertical="center"/>
    </xf>
    <xf numFmtId="0" fontId="0" fillId="3" borderId="9" xfId="0" applyFill="1" applyBorder="1" applyAlignment="1">
      <alignment horizontal="center" vertical="center"/>
    </xf>
    <xf numFmtId="0" fontId="0" fillId="3" borderId="1" xfId="0" applyFill="1" applyBorder="1" applyAlignment="1">
      <alignment horizontal="center" vertical="center" shrinkToFit="1"/>
    </xf>
    <xf numFmtId="0" fontId="5" fillId="0" borderId="0" xfId="0" applyFont="1" applyAlignment="1">
      <alignment horizontal="left" shrinkToFit="1"/>
    </xf>
    <xf numFmtId="0" fontId="18" fillId="0" borderId="14" xfId="0" applyFont="1" applyBorder="1" applyAlignment="1">
      <alignment horizontal="left"/>
    </xf>
    <xf numFmtId="0" fontId="4" fillId="0" borderId="14" xfId="0" applyFont="1" applyBorder="1" applyAlignment="1">
      <alignment horizontal="left"/>
    </xf>
    <xf numFmtId="0" fontId="0" fillId="3" borderId="1" xfId="0" applyFill="1" applyBorder="1" applyAlignment="1">
      <alignment horizontal="center" vertical="center" wrapText="1"/>
    </xf>
    <xf numFmtId="0" fontId="0" fillId="3" borderId="3" xfId="0" applyFont="1" applyFill="1" applyBorder="1" applyAlignment="1">
      <alignment horizontal="center" vertical="center"/>
    </xf>
    <xf numFmtId="0" fontId="0" fillId="3" borderId="9" xfId="0" applyFont="1" applyFill="1" applyBorder="1" applyAlignment="1">
      <alignment horizontal="center" vertical="center"/>
    </xf>
    <xf numFmtId="0" fontId="0" fillId="0" borderId="14" xfId="0" applyBorder="1" applyAlignment="1">
      <alignment horizontal="center" vertical="center"/>
    </xf>
    <xf numFmtId="0" fontId="0" fillId="0" borderId="20" xfId="0" applyBorder="1" applyAlignment="1">
      <alignment horizontal="center" vertical="center" shrinkToFit="1"/>
    </xf>
    <xf numFmtId="0" fontId="0" fillId="3" borderId="3" xfId="0" applyFill="1" applyBorder="1" applyAlignment="1">
      <alignment horizontal="center" vertical="center"/>
    </xf>
    <xf numFmtId="38" fontId="0" fillId="0" borderId="1" xfId="1" applyFont="1" applyBorder="1" applyAlignment="1">
      <alignment horizontal="center" vertical="center"/>
    </xf>
    <xf numFmtId="38" fontId="0" fillId="0" borderId="2" xfId="1" applyFont="1" applyBorder="1" applyAlignment="1">
      <alignment horizontal="center" vertical="center"/>
    </xf>
    <xf numFmtId="176" fontId="4" fillId="0" borderId="1" xfId="0" applyNumberFormat="1" applyFont="1" applyBorder="1" applyAlignment="1">
      <alignment horizontal="center" vertical="center" shrinkToFit="1"/>
    </xf>
    <xf numFmtId="176" fontId="4" fillId="0" borderId="2" xfId="0" applyNumberFormat="1" applyFont="1" applyBorder="1" applyAlignment="1">
      <alignment horizontal="center" vertical="center" shrinkToFit="1"/>
    </xf>
    <xf numFmtId="0" fontId="8" fillId="0" borderId="14" xfId="0" applyFont="1" applyBorder="1" applyAlignment="1">
      <alignment horizontal="left" vertical="center"/>
    </xf>
    <xf numFmtId="178" fontId="24" fillId="10" borderId="14" xfId="0" applyNumberFormat="1" applyFont="1" applyFill="1" applyBorder="1" applyAlignment="1">
      <alignment horizontal="center" shrinkToFit="1"/>
    </xf>
    <xf numFmtId="0" fontId="15" fillId="0" borderId="0" xfId="0" applyFont="1" applyAlignment="1" applyProtection="1">
      <alignment horizontal="right"/>
      <protection locked="0"/>
    </xf>
    <xf numFmtId="0" fontId="15" fillId="0" borderId="0" xfId="0" applyFont="1" applyAlignment="1">
      <alignment horizontal="left" vertical="center"/>
    </xf>
    <xf numFmtId="178" fontId="15" fillId="0" borderId="0" xfId="0" applyNumberFormat="1" applyFont="1" applyAlignment="1" applyProtection="1">
      <alignment horizontal="left"/>
      <protection locked="0"/>
    </xf>
    <xf numFmtId="178" fontId="15" fillId="10" borderId="0" xfId="0" applyNumberFormat="1" applyFont="1" applyFill="1" applyAlignment="1" applyProtection="1">
      <alignment horizontal="left"/>
      <protection locked="0"/>
    </xf>
    <xf numFmtId="178" fontId="17" fillId="10" borderId="14" xfId="0" applyNumberFormat="1" applyFont="1" applyFill="1" applyBorder="1" applyAlignment="1">
      <alignment horizontal="right" vertical="center"/>
    </xf>
    <xf numFmtId="0" fontId="19" fillId="0" borderId="8" xfId="0" applyFont="1" applyBorder="1" applyAlignment="1" applyProtection="1">
      <alignment horizontal="center" vertical="center"/>
      <protection locked="0"/>
    </xf>
    <xf numFmtId="0" fontId="19" fillId="0" borderId="8" xfId="0" applyFont="1" applyBorder="1" applyAlignment="1" applyProtection="1">
      <alignment horizontal="right" vertical="center"/>
      <protection locked="0"/>
    </xf>
    <xf numFmtId="0" fontId="16" fillId="0" borderId="0" xfId="0" applyFont="1" applyAlignment="1">
      <alignment horizontal="left" vertical="center" shrinkToFit="1"/>
    </xf>
    <xf numFmtId="0" fontId="15" fillId="0" borderId="3" xfId="0" applyFont="1" applyBorder="1" applyAlignment="1" applyProtection="1">
      <alignment horizontal="center" vertical="center"/>
      <protection locked="0"/>
    </xf>
    <xf numFmtId="0" fontId="15" fillId="0" borderId="53" xfId="0" applyFont="1" applyBorder="1" applyAlignment="1" applyProtection="1">
      <alignment horizontal="center" vertical="center"/>
      <protection locked="0"/>
    </xf>
    <xf numFmtId="0" fontId="15" fillId="0" borderId="3" xfId="0" applyFont="1" applyBorder="1" applyAlignment="1" applyProtection="1">
      <alignment horizontal="left" vertical="center"/>
      <protection locked="0"/>
    </xf>
    <xf numFmtId="0" fontId="15" fillId="0" borderId="53" xfId="0" applyFont="1" applyBorder="1" applyAlignment="1" applyProtection="1">
      <alignment horizontal="left" vertical="center"/>
      <protection locked="0"/>
    </xf>
    <xf numFmtId="0" fontId="15" fillId="0" borderId="9" xfId="0" applyFont="1" applyBorder="1" applyAlignment="1" applyProtection="1">
      <alignment horizontal="left" vertical="center"/>
      <protection locked="0"/>
    </xf>
    <xf numFmtId="0" fontId="19" fillId="0" borderId="2"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2" xfId="0" applyFont="1" applyBorder="1" applyAlignment="1" applyProtection="1">
      <alignment horizontal="left" vertical="center"/>
      <protection locked="0"/>
    </xf>
    <xf numFmtId="0" fontId="19" fillId="0" borderId="0" xfId="0" applyFont="1" applyAlignment="1">
      <alignment horizontal="left"/>
    </xf>
    <xf numFmtId="0" fontId="19" fillId="0" borderId="12"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12" xfId="0" applyFont="1" applyBorder="1" applyAlignment="1" applyProtection="1">
      <alignment horizontal="right" vertical="center"/>
      <protection locked="0"/>
    </xf>
    <xf numFmtId="0" fontId="19" fillId="0" borderId="17" xfId="0" applyFont="1" applyBorder="1" applyAlignment="1" applyProtection="1">
      <alignment horizontal="right" vertical="center"/>
      <protection locked="0"/>
    </xf>
    <xf numFmtId="0" fontId="19" fillId="0" borderId="13" xfId="0" applyFont="1" applyBorder="1" applyAlignment="1" applyProtection="1">
      <alignment horizontal="right" vertical="center"/>
      <protection locked="0"/>
    </xf>
    <xf numFmtId="0" fontId="19" fillId="0" borderId="8" xfId="0" applyFont="1" applyBorder="1" applyAlignment="1" applyProtection="1">
      <alignment horizontal="left" vertical="center"/>
      <protection locked="0"/>
    </xf>
    <xf numFmtId="0" fontId="19" fillId="0" borderId="0" xfId="0" applyFont="1" applyAlignment="1">
      <alignment horizontal="right"/>
    </xf>
    <xf numFmtId="178" fontId="15" fillId="0" borderId="8" xfId="0" applyNumberFormat="1" applyFont="1" applyBorder="1" applyAlignment="1">
      <alignment horizontal="left" shrinkToFit="1"/>
    </xf>
    <xf numFmtId="178" fontId="15" fillId="0" borderId="8" xfId="0" applyNumberFormat="1" applyFont="1" applyBorder="1" applyAlignment="1">
      <alignment horizontal="left"/>
    </xf>
    <xf numFmtId="38" fontId="17" fillId="10" borderId="14" xfId="0" applyNumberFormat="1" applyFont="1" applyFill="1" applyBorder="1" applyAlignment="1">
      <alignment horizontal="right" vertical="center"/>
    </xf>
    <xf numFmtId="0" fontId="16" fillId="0" borderId="8" xfId="0" applyFont="1" applyBorder="1" applyAlignment="1">
      <alignment horizontal="center" vertical="center"/>
    </xf>
    <xf numFmtId="0" fontId="15" fillId="0" borderId="8" xfId="0" applyFont="1" applyBorder="1" applyAlignment="1">
      <alignment horizontal="center" vertical="center"/>
    </xf>
    <xf numFmtId="0" fontId="24" fillId="0" borderId="8" xfId="0" applyNumberFormat="1" applyFont="1" applyBorder="1" applyAlignment="1">
      <alignment horizontal="left" wrapText="1" shrinkToFit="1"/>
    </xf>
    <xf numFmtId="0" fontId="19" fillId="0" borderId="8" xfId="0" applyNumberFormat="1" applyFont="1" applyBorder="1" applyAlignment="1">
      <alignment horizontal="left" shrinkToFit="1"/>
    </xf>
    <xf numFmtId="178" fontId="16" fillId="0" borderId="14" xfId="0" applyNumberFormat="1" applyFont="1" applyBorder="1" applyAlignment="1">
      <alignment horizontal="center" shrinkToFit="1"/>
    </xf>
    <xf numFmtId="0" fontId="19" fillId="0" borderId="0" xfId="0" applyFont="1" applyAlignment="1">
      <alignment horizontal="left" vertical="center"/>
    </xf>
    <xf numFmtId="0" fontId="19" fillId="0" borderId="0" xfId="0" applyFont="1" applyAlignment="1">
      <alignment horizontal="left" vertical="center" shrinkToFit="1"/>
    </xf>
    <xf numFmtId="178" fontId="15" fillId="0" borderId="8" xfId="0" applyNumberFormat="1" applyFont="1" applyBorder="1" applyAlignment="1">
      <alignment horizontal="center" shrinkToFit="1"/>
    </xf>
    <xf numFmtId="178" fontId="26" fillId="0" borderId="12" xfId="0" applyNumberFormat="1" applyFont="1" applyBorder="1" applyAlignment="1">
      <alignment horizontal="center" shrinkToFit="1"/>
    </xf>
    <xf numFmtId="178" fontId="26" fillId="0" borderId="13" xfId="0" applyNumberFormat="1" applyFont="1" applyBorder="1" applyAlignment="1">
      <alignment horizontal="center" shrinkToFit="1"/>
    </xf>
    <xf numFmtId="178" fontId="19" fillId="0" borderId="12" xfId="0" applyNumberFormat="1" applyFont="1" applyBorder="1" applyAlignment="1">
      <alignment horizontal="center" shrinkToFit="1"/>
    </xf>
    <xf numFmtId="178" fontId="19" fillId="0" borderId="13" xfId="0" applyNumberFormat="1" applyFont="1" applyBorder="1" applyAlignment="1">
      <alignment horizontal="center" shrinkToFit="1"/>
    </xf>
    <xf numFmtId="0" fontId="30" fillId="0" borderId="8"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31" fillId="0" borderId="53" xfId="0" applyFont="1" applyBorder="1" applyAlignment="1">
      <alignment horizontal="center"/>
    </xf>
    <xf numFmtId="38" fontId="28" fillId="0" borderId="0" xfId="0" applyNumberFormat="1" applyFont="1" applyBorder="1" applyAlignment="1">
      <alignment horizontal="right"/>
    </xf>
    <xf numFmtId="38" fontId="28" fillId="0" borderId="48" xfId="0" applyNumberFormat="1" applyFont="1" applyBorder="1" applyAlignment="1">
      <alignment horizontal="right"/>
    </xf>
    <xf numFmtId="0" fontId="19" fillId="0" borderId="0" xfId="0" applyFont="1" applyAlignment="1">
      <alignment horizontal="center"/>
    </xf>
    <xf numFmtId="0" fontId="10" fillId="0" borderId="1" xfId="4" applyBorder="1" applyAlignment="1">
      <alignment horizontal="center" vertical="center" wrapText="1"/>
    </xf>
    <xf numFmtId="0" fontId="10" fillId="0" borderId="15" xfId="4" applyBorder="1" applyAlignment="1">
      <alignment horizontal="center" vertical="center" wrapText="1"/>
    </xf>
    <xf numFmtId="0" fontId="10" fillId="0" borderId="18" xfId="4" applyBorder="1" applyAlignment="1">
      <alignment horizontal="center" vertical="center" wrapText="1"/>
    </xf>
    <xf numFmtId="0" fontId="10" fillId="0" borderId="21" xfId="4" applyBorder="1" applyAlignment="1">
      <alignment horizontal="center" vertical="center" wrapText="1"/>
    </xf>
    <xf numFmtId="0" fontId="10" fillId="0" borderId="24" xfId="4" applyBorder="1" applyAlignment="1">
      <alignment horizontal="center" vertical="center" wrapText="1"/>
    </xf>
    <xf numFmtId="0" fontId="10" fillId="0" borderId="23" xfId="4" applyBorder="1" applyAlignment="1">
      <alignment horizontal="center" vertical="center" wrapText="1"/>
    </xf>
    <xf numFmtId="0" fontId="10" fillId="0" borderId="25" xfId="4" applyBorder="1" applyAlignment="1">
      <alignment horizontal="center" vertical="center" wrapText="1"/>
    </xf>
    <xf numFmtId="0" fontId="4" fillId="3" borderId="9"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5" xfId="0" applyFont="1" applyFill="1" applyBorder="1" applyAlignment="1">
      <alignment horizontal="center" vertical="center"/>
    </xf>
    <xf numFmtId="0" fontId="6" fillId="0" borderId="14" xfId="0" applyFont="1" applyBorder="1" applyAlignment="1">
      <alignment horizontal="center"/>
    </xf>
    <xf numFmtId="0" fontId="4" fillId="2" borderId="12"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3"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5" xfId="0" applyFont="1" applyFill="1" applyBorder="1" applyAlignment="1">
      <alignment horizontal="center" vertical="center"/>
    </xf>
    <xf numFmtId="0" fontId="4" fillId="3" borderId="2" xfId="0" applyFont="1" applyFill="1" applyBorder="1" applyAlignment="1">
      <alignment horizontal="center" vertical="center"/>
    </xf>
    <xf numFmtId="0" fontId="42" fillId="0" borderId="74" xfId="0" applyFont="1" applyBorder="1" applyAlignment="1">
      <alignment horizontal="center" vertical="center"/>
    </xf>
    <xf numFmtId="0" fontId="42" fillId="0" borderId="78" xfId="0" applyFont="1" applyBorder="1" applyAlignment="1">
      <alignment horizontal="center" vertical="center"/>
    </xf>
    <xf numFmtId="0" fontId="0" fillId="0" borderId="78" xfId="0" applyFont="1" applyBorder="1" applyAlignment="1"/>
    <xf numFmtId="0" fontId="0" fillId="0" borderId="51" xfId="0" applyFont="1" applyBorder="1" applyAlignment="1"/>
    <xf numFmtId="0" fontId="0" fillId="0" borderId="51" xfId="0" applyFont="1" applyBorder="1" applyAlignment="1">
      <alignment horizontal="center" vertical="center"/>
    </xf>
    <xf numFmtId="0" fontId="0" fillId="8" borderId="17"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14" xfId="0" applyFont="1" applyFill="1" applyBorder="1" applyAlignment="1">
      <alignment horizontal="center" vertical="center"/>
    </xf>
    <xf numFmtId="0" fontId="0" fillId="0" borderId="37" xfId="0" applyFont="1" applyBorder="1" applyAlignment="1">
      <alignment horizontal="center" vertical="center"/>
    </xf>
    <xf numFmtId="0" fontId="0" fillId="0" borderId="39" xfId="0" applyFont="1" applyBorder="1" applyAlignment="1">
      <alignment horizontal="center" vertical="center"/>
    </xf>
    <xf numFmtId="0" fontId="0" fillId="8" borderId="8" xfId="0" applyFont="1" applyFill="1" applyBorder="1" applyAlignment="1">
      <alignment horizontal="center" vertical="center"/>
    </xf>
    <xf numFmtId="0" fontId="14" fillId="0" borderId="37" xfId="0" applyFont="1" applyBorder="1" applyAlignment="1">
      <alignment horizontal="center" vertical="center"/>
    </xf>
    <xf numFmtId="0" fontId="14" fillId="0" borderId="55" xfId="0" applyFont="1" applyBorder="1" applyAlignment="1">
      <alignment horizontal="center" vertical="center"/>
    </xf>
    <xf numFmtId="0" fontId="14" fillId="0" borderId="39" xfId="0" applyFont="1" applyBorder="1" applyAlignment="1">
      <alignment horizontal="center" vertical="center"/>
    </xf>
    <xf numFmtId="0" fontId="0" fillId="6" borderId="1" xfId="0" applyFill="1" applyBorder="1" applyAlignment="1">
      <alignment vertical="center"/>
    </xf>
    <xf numFmtId="0" fontId="0" fillId="0" borderId="2" xfId="0" applyBorder="1" applyAlignment="1">
      <alignment vertical="center"/>
    </xf>
    <xf numFmtId="0" fontId="0" fillId="6" borderId="15" xfId="0" applyFill="1" applyBorder="1" applyAlignment="1">
      <alignment vertical="center" wrapText="1"/>
    </xf>
    <xf numFmtId="0" fontId="12" fillId="0" borderId="1" xfId="0" applyFont="1" applyBorder="1" applyAlignment="1">
      <alignment vertical="center"/>
    </xf>
    <xf numFmtId="0" fontId="12" fillId="0" borderId="15" xfId="0" applyFont="1" applyBorder="1" applyAlignment="1">
      <alignment vertical="center"/>
    </xf>
    <xf numFmtId="0" fontId="13" fillId="0" borderId="1" xfId="0" applyFont="1" applyBorder="1" applyAlignment="1">
      <alignment vertical="center" wrapText="1" shrinkToFit="1"/>
    </xf>
    <xf numFmtId="0" fontId="13" fillId="0" borderId="2" xfId="0" applyFont="1" applyBorder="1" applyAlignment="1">
      <alignment vertical="center" wrapText="1" shrinkToFit="1"/>
    </xf>
    <xf numFmtId="0" fontId="0" fillId="6" borderId="1" xfId="0" applyFill="1" applyBorder="1" applyAlignment="1">
      <alignment horizontal="left" vertical="center" wrapText="1"/>
    </xf>
    <xf numFmtId="0" fontId="0" fillId="6" borderId="15" xfId="0" applyFill="1" applyBorder="1" applyAlignment="1">
      <alignment horizontal="left" vertical="center" wrapText="1"/>
    </xf>
    <xf numFmtId="0" fontId="0" fillId="6" borderId="2" xfId="0" applyFill="1" applyBorder="1" applyAlignment="1">
      <alignment horizontal="left" vertical="center" wrapText="1"/>
    </xf>
    <xf numFmtId="0" fontId="0" fillId="6" borderId="1" xfId="0" applyFill="1" applyBorder="1" applyAlignment="1">
      <alignment vertical="center" wrapText="1"/>
    </xf>
    <xf numFmtId="0" fontId="0" fillId="6" borderId="1" xfId="0" applyFill="1" applyBorder="1" applyAlignment="1">
      <alignment horizontal="left" vertical="center"/>
    </xf>
    <xf numFmtId="0" fontId="0" fillId="6" borderId="15" xfId="0" applyFill="1" applyBorder="1" applyAlignment="1">
      <alignment horizontal="left" vertical="center"/>
    </xf>
    <xf numFmtId="0" fontId="0" fillId="6" borderId="2" xfId="0" applyFill="1" applyBorder="1" applyAlignment="1">
      <alignment horizontal="left" vertical="center"/>
    </xf>
    <xf numFmtId="0" fontId="0" fillId="6" borderId="2" xfId="0" applyFill="1" applyBorder="1" applyAlignment="1">
      <alignment vertical="center"/>
    </xf>
    <xf numFmtId="0" fontId="0" fillId="0" borderId="1" xfId="0" applyBorder="1" applyAlignment="1">
      <alignment vertical="center" shrinkToFit="1"/>
    </xf>
    <xf numFmtId="0" fontId="0" fillId="0" borderId="15" xfId="0" applyBorder="1" applyAlignment="1">
      <alignment vertical="center" shrinkToFit="1"/>
    </xf>
    <xf numFmtId="0" fontId="0" fillId="0" borderId="2" xfId="0" applyBorder="1" applyAlignment="1">
      <alignment vertical="center" shrinkToFit="1"/>
    </xf>
    <xf numFmtId="0" fontId="0" fillId="0" borderId="1" xfId="0" applyBorder="1" applyAlignment="1">
      <alignment horizontal="left" vertical="center" wrapText="1"/>
    </xf>
    <xf numFmtId="0" fontId="0" fillId="0" borderId="15" xfId="0" applyBorder="1" applyAlignment="1">
      <alignment horizontal="left" vertical="center" wrapText="1"/>
    </xf>
    <xf numFmtId="0" fontId="0" fillId="0" borderId="2" xfId="0" applyBorder="1" applyAlignment="1">
      <alignment horizontal="left" vertical="center" wrapText="1"/>
    </xf>
    <xf numFmtId="0" fontId="0" fillId="0" borderId="8" xfId="0" applyBorder="1" applyAlignment="1">
      <alignment horizontal="left" vertical="center"/>
    </xf>
    <xf numFmtId="0" fontId="0" fillId="6" borderId="1" xfId="0" applyFill="1" applyBorder="1" applyAlignment="1">
      <alignment horizontal="center" vertical="center"/>
    </xf>
    <xf numFmtId="0" fontId="0" fillId="6" borderId="15" xfId="0" applyFill="1" applyBorder="1" applyAlignment="1">
      <alignment horizontal="center" vertical="center"/>
    </xf>
    <xf numFmtId="0" fontId="0" fillId="6" borderId="2" xfId="0" applyFill="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2" fillId="0" borderId="32" xfId="0" applyFont="1" applyBorder="1" applyAlignment="1">
      <alignment horizontal="left" vertical="center"/>
    </xf>
    <xf numFmtId="0" fontId="12" fillId="0" borderId="33" xfId="0" applyFont="1" applyBorder="1" applyAlignment="1">
      <alignment horizontal="left" vertical="center"/>
    </xf>
    <xf numFmtId="0" fontId="12" fillId="0" borderId="34" xfId="0" applyFont="1" applyBorder="1" applyAlignment="1">
      <alignment horizontal="left" vertical="center"/>
    </xf>
    <xf numFmtId="0" fontId="12" fillId="0" borderId="50" xfId="0" applyFont="1" applyBorder="1" applyAlignment="1">
      <alignment horizontal="left" vertical="center"/>
    </xf>
    <xf numFmtId="0" fontId="12" fillId="0" borderId="51" xfId="0" applyFont="1" applyBorder="1" applyAlignment="1">
      <alignment horizontal="left" vertical="center"/>
    </xf>
    <xf numFmtId="0" fontId="12" fillId="0" borderId="50" xfId="0" applyFont="1" applyBorder="1" applyAlignment="1">
      <alignment horizontal="center" vertical="center" wrapText="1"/>
    </xf>
    <xf numFmtId="0" fontId="12" fillId="0" borderId="78" xfId="0" applyFont="1" applyBorder="1" applyAlignment="1">
      <alignment horizontal="center" vertical="center" wrapText="1"/>
    </xf>
    <xf numFmtId="0" fontId="12" fillId="0" borderId="51" xfId="0" applyFont="1" applyBorder="1" applyAlignment="1">
      <alignment horizontal="center" vertical="center" wrapText="1"/>
    </xf>
    <xf numFmtId="0" fontId="0" fillId="0" borderId="50" xfId="0" applyBorder="1" applyAlignment="1">
      <alignment horizontal="center" vertical="center"/>
    </xf>
    <xf numFmtId="0" fontId="0" fillId="0" borderId="78" xfId="0" applyBorder="1" applyAlignment="1">
      <alignment horizontal="center" vertical="center"/>
    </xf>
    <xf numFmtId="0" fontId="0" fillId="0" borderId="51" xfId="0" applyBorder="1" applyAlignment="1">
      <alignment horizontal="center" vertical="center"/>
    </xf>
  </cellXfs>
  <cellStyles count="6">
    <cellStyle name="桁区切り" xfId="1" builtinId="6"/>
    <cellStyle name="桁区切り 2" xfId="5"/>
    <cellStyle name="標準" xfId="0" builtinId="0"/>
    <cellStyle name="標準 2" xfId="3"/>
    <cellStyle name="標準 3" xfId="2"/>
    <cellStyle name="標準_Sheet1" xfId="4"/>
  </cellStyles>
  <dxfs count="2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CCFFFF"/>
      <color rgb="FFFFFF66"/>
      <color rgb="FFECFE06"/>
      <color rgb="FFF3FE6A"/>
      <color rgb="FFEDF7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676275</xdr:colOff>
      <xdr:row>5</xdr:row>
      <xdr:rowOff>228599</xdr:rowOff>
    </xdr:from>
    <xdr:to>
      <xdr:col>13</xdr:col>
      <xdr:colOff>561975</xdr:colOff>
      <xdr:row>8</xdr:row>
      <xdr:rowOff>95250</xdr:rowOff>
    </xdr:to>
    <xdr:sp macro="" textlink="">
      <xdr:nvSpPr>
        <xdr:cNvPr id="12" name="四角形吹き出し 11">
          <a:extLst>
            <a:ext uri="{FF2B5EF4-FFF2-40B4-BE49-F238E27FC236}">
              <a16:creationId xmlns:a16="http://schemas.microsoft.com/office/drawing/2014/main" id="{00000000-0008-0000-0000-00000C000000}"/>
            </a:ext>
          </a:extLst>
        </xdr:cNvPr>
        <xdr:cNvSpPr/>
      </xdr:nvSpPr>
      <xdr:spPr bwMode="auto">
        <a:xfrm>
          <a:off x="6648450" y="1123949"/>
          <a:ext cx="2628900" cy="438151"/>
        </a:xfrm>
        <a:prstGeom prst="wedgeRectCallout">
          <a:avLst>
            <a:gd name="adj1" fmla="val -90885"/>
            <a:gd name="adj2" fmla="val 480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車両と同時購入の交付申請書となります。</a:t>
          </a:r>
          <a:endParaRPr kumimoji="1" lang="en-US" altLang="ja-JP" sz="1100">
            <a:solidFill>
              <a:sysClr val="windowText" lastClr="000000"/>
            </a:solidFill>
          </a:endParaRPr>
        </a:p>
        <a:p>
          <a:pPr algn="l"/>
          <a:r>
            <a:rPr kumimoji="1" lang="en-US" altLang="ja-JP" sz="1100">
              <a:solidFill>
                <a:sysClr val="windowText" lastClr="000000"/>
              </a:solidFill>
            </a:rPr>
            <a:t>1</a:t>
          </a:r>
          <a:r>
            <a:rPr kumimoji="1" lang="ja-JP" altLang="en-US" sz="1100">
              <a:solidFill>
                <a:sysClr val="windowText" lastClr="000000"/>
              </a:solidFill>
            </a:rPr>
            <a:t>台</a:t>
          </a:r>
          <a:r>
            <a:rPr kumimoji="1" lang="en-US" altLang="ja-JP" sz="1100">
              <a:solidFill>
                <a:sysClr val="windowText" lastClr="000000"/>
              </a:solidFill>
            </a:rPr>
            <a:t>1</a:t>
          </a:r>
          <a:r>
            <a:rPr kumimoji="1" lang="ja-JP" altLang="en-US" sz="1100">
              <a:solidFill>
                <a:sysClr val="windowText" lastClr="000000"/>
              </a:solidFill>
            </a:rPr>
            <a:t>申請となります。</a:t>
          </a:r>
          <a:endParaRPr kumimoji="1" lang="en-US" altLang="ja-JP" sz="1100">
            <a:solidFill>
              <a:sysClr val="windowText" lastClr="000000"/>
            </a:solidFill>
          </a:endParaRPr>
        </a:p>
      </xdr:txBody>
    </xdr:sp>
    <xdr:clientData fPrintsWithSheet="0"/>
  </xdr:twoCellAnchor>
  <xdr:twoCellAnchor>
    <xdr:from>
      <xdr:col>10</xdr:col>
      <xdr:colOff>495299</xdr:colOff>
      <xdr:row>13</xdr:row>
      <xdr:rowOff>123826</xdr:rowOff>
    </xdr:from>
    <xdr:to>
      <xdr:col>15</xdr:col>
      <xdr:colOff>638174</xdr:colOff>
      <xdr:row>16</xdr:row>
      <xdr:rowOff>66675</xdr:rowOff>
    </xdr:to>
    <xdr:sp macro="" textlink="">
      <xdr:nvSpPr>
        <xdr:cNvPr id="15" name="四角形吹き出し 14">
          <a:extLst>
            <a:ext uri="{FF2B5EF4-FFF2-40B4-BE49-F238E27FC236}">
              <a16:creationId xmlns:a16="http://schemas.microsoft.com/office/drawing/2014/main" id="{00000000-0008-0000-0000-00000F000000}"/>
            </a:ext>
          </a:extLst>
        </xdr:cNvPr>
        <xdr:cNvSpPr/>
      </xdr:nvSpPr>
      <xdr:spPr bwMode="auto">
        <a:xfrm>
          <a:off x="7153274" y="2324101"/>
          <a:ext cx="3571875" cy="447674"/>
        </a:xfrm>
        <a:prstGeom prst="wedgeRectCallout">
          <a:avLst>
            <a:gd name="adj1" fmla="val -70632"/>
            <a:gd name="adj2" fmla="val 19609"/>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mn-lt"/>
              <a:ea typeface="+mn-ea"/>
              <a:cs typeface="+mn-cs"/>
            </a:rPr>
            <a:t>色がついている所は、自動的に値が入力されます。</a:t>
          </a:r>
          <a:endParaRPr lang="ja-JP" altLang="ja-JP">
            <a:effectLst/>
          </a:endParaRPr>
        </a:p>
        <a:p>
          <a:pPr algn="l"/>
          <a:endParaRPr kumimoji="1" lang="en-US" altLang="ja-JP" sz="1100">
            <a:solidFill>
              <a:sysClr val="windowText" lastClr="000000"/>
            </a:solidFill>
          </a:endParaRPr>
        </a:p>
      </xdr:txBody>
    </xdr:sp>
    <xdr:clientData fPrintsWithSheet="0"/>
  </xdr:twoCellAnchor>
  <xdr:twoCellAnchor>
    <xdr:from>
      <xdr:col>5</xdr:col>
      <xdr:colOff>372341</xdr:colOff>
      <xdr:row>48</xdr:row>
      <xdr:rowOff>129886</xdr:rowOff>
    </xdr:from>
    <xdr:to>
      <xdr:col>10</xdr:col>
      <xdr:colOff>294409</xdr:colOff>
      <xdr:row>50</xdr:row>
      <xdr:rowOff>147205</xdr:rowOff>
    </xdr:to>
    <xdr:sp macro="" textlink="">
      <xdr:nvSpPr>
        <xdr:cNvPr id="4" name="四角形吹き出し 3">
          <a:extLst>
            <a:ext uri="{FF2B5EF4-FFF2-40B4-BE49-F238E27FC236}">
              <a16:creationId xmlns:a16="http://schemas.microsoft.com/office/drawing/2014/main" id="{00000000-0008-0000-0400-000003000000}"/>
            </a:ext>
          </a:extLst>
        </xdr:cNvPr>
        <xdr:cNvSpPr/>
      </xdr:nvSpPr>
      <xdr:spPr bwMode="auto">
        <a:xfrm>
          <a:off x="3706091" y="7245061"/>
          <a:ext cx="3541568" cy="360219"/>
        </a:xfrm>
        <a:prstGeom prst="wedgeRectCallout">
          <a:avLst>
            <a:gd name="adj1" fmla="val -81760"/>
            <a:gd name="adj2" fmla="val -8743"/>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別シートの導入内訳書、誓約書に記入をお願いします。</a:t>
          </a:r>
        </a:p>
      </xdr:txBody>
    </xdr:sp>
    <xdr:clientData fPrintsWithSheet="0"/>
  </xdr:twoCellAnchor>
  <xdr:twoCellAnchor>
    <xdr:from>
      <xdr:col>10</xdr:col>
      <xdr:colOff>476248</xdr:colOff>
      <xdr:row>57</xdr:row>
      <xdr:rowOff>190499</xdr:rowOff>
    </xdr:from>
    <xdr:to>
      <xdr:col>21</xdr:col>
      <xdr:colOff>76199</xdr:colOff>
      <xdr:row>63</xdr:row>
      <xdr:rowOff>163512</xdr:rowOff>
    </xdr:to>
    <xdr:sp macro="" textlink="">
      <xdr:nvSpPr>
        <xdr:cNvPr id="7" name="四角形吹き出し 6">
          <a:extLst>
            <a:ext uri="{FF2B5EF4-FFF2-40B4-BE49-F238E27FC236}">
              <a16:creationId xmlns:a16="http://schemas.microsoft.com/office/drawing/2014/main" id="{00000000-0008-0000-0400-000003000000}"/>
            </a:ext>
          </a:extLst>
        </xdr:cNvPr>
        <xdr:cNvSpPr/>
      </xdr:nvSpPr>
      <xdr:spPr bwMode="auto">
        <a:xfrm>
          <a:off x="7381873" y="9363074"/>
          <a:ext cx="7143751" cy="1087438"/>
        </a:xfrm>
        <a:prstGeom prst="wedgeRectCallout">
          <a:avLst>
            <a:gd name="adj1" fmla="val -65975"/>
            <a:gd name="adj2" fmla="val -57593"/>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申請代理人がトラック協会にメール</a:t>
          </a:r>
          <a:r>
            <a:rPr kumimoji="1" lang="en-US" altLang="ja-JP" sz="1100">
              <a:solidFill>
                <a:sysClr val="windowText" lastClr="000000"/>
              </a:solidFill>
            </a:rPr>
            <a:t>(</a:t>
          </a:r>
          <a:r>
            <a:rPr lang="en-US" altLang="ja-JP" b="0" i="0">
              <a:solidFill>
                <a:srgbClr val="FF0000"/>
              </a:solidFill>
              <a:effectLst/>
              <a:latin typeface="ヒラギノ角ゴ Pro W3"/>
            </a:rPr>
            <a:t>r6jyosei@gitokyo.or.jp</a:t>
          </a:r>
          <a:r>
            <a:rPr lang="en-US" altLang="ja-JP" b="0" i="0">
              <a:solidFill>
                <a:sysClr val="windowText" lastClr="000000"/>
              </a:solidFill>
              <a:effectLst/>
              <a:latin typeface="ヒラギノ角ゴ Pro W3"/>
            </a:rPr>
            <a:t>)</a:t>
          </a:r>
          <a:r>
            <a:rPr lang="ja-JP" altLang="en-US" b="0" i="0">
              <a:solidFill>
                <a:sysClr val="windowText" lastClr="000000"/>
              </a:solidFill>
              <a:effectLst/>
              <a:latin typeface="ヒラギノ角ゴ Pro W3"/>
            </a:rPr>
            <a:t>申請</a:t>
          </a:r>
          <a:r>
            <a:rPr kumimoji="1" lang="ja-JP" altLang="en-US" sz="1100">
              <a:solidFill>
                <a:sysClr val="windowText" lastClr="000000"/>
              </a:solidFill>
            </a:rPr>
            <a:t>されるときに、</a:t>
          </a:r>
          <a:r>
            <a:rPr kumimoji="1" lang="ja-JP" altLang="en-US" sz="1100">
              <a:solidFill>
                <a:srgbClr val="FF0000"/>
              </a:solidFill>
            </a:rPr>
            <a:t>申請代理人は申請担当者のメールアドレスにも</a:t>
          </a:r>
          <a:r>
            <a:rPr kumimoji="1" lang="en-US" altLang="ja-JP" sz="1100">
              <a:solidFill>
                <a:srgbClr val="FF0000"/>
              </a:solidFill>
            </a:rPr>
            <a:t>CC</a:t>
          </a:r>
          <a:r>
            <a:rPr kumimoji="1" lang="ja-JP" altLang="en-US" sz="1100">
              <a:solidFill>
                <a:srgbClr val="FF0000"/>
              </a:solidFill>
            </a:rPr>
            <a:t>でメールをお願いします。</a:t>
          </a:r>
          <a:r>
            <a:rPr kumimoji="1" lang="ja-JP" altLang="en-US" sz="1100">
              <a:solidFill>
                <a:sysClr val="windowText" lastClr="000000"/>
              </a:solidFill>
            </a:rPr>
            <a:t>後日、決定通知書を申請担当者と申請代理人にメールにて送ります。</a:t>
          </a:r>
          <a:endParaRPr kumimoji="1" lang="en-US" altLang="ja-JP" sz="1100">
            <a:solidFill>
              <a:sysClr val="windowText" lastClr="000000"/>
            </a:solidFill>
          </a:endParaRPr>
        </a:p>
        <a:p>
          <a:pPr algn="l"/>
          <a:r>
            <a:rPr kumimoji="1" lang="en-US" altLang="ja-JP" sz="1100">
              <a:solidFill>
                <a:srgbClr val="FF0000"/>
              </a:solidFill>
            </a:rPr>
            <a:t>※</a:t>
          </a:r>
          <a:r>
            <a:rPr kumimoji="1" lang="ja-JP" altLang="en-US" sz="1100">
              <a:solidFill>
                <a:srgbClr val="FF0000"/>
              </a:solidFill>
            </a:rPr>
            <a:t>複数の別の会員事業者の申請書をまとめて送らない様にご注意ください。複数の申請書がある場合、同じ会員事業者の申請のみ、一括でのメール申請は可とします。</a:t>
          </a:r>
        </a:p>
      </xdr:txBody>
    </xdr:sp>
    <xdr:clientData fPrintsWithSheet="0"/>
  </xdr:twoCellAnchor>
  <xdr:twoCellAnchor>
    <xdr:from>
      <xdr:col>9</xdr:col>
      <xdr:colOff>200024</xdr:colOff>
      <xdr:row>68</xdr:row>
      <xdr:rowOff>66675</xdr:rowOff>
    </xdr:from>
    <xdr:to>
      <xdr:col>14</xdr:col>
      <xdr:colOff>373062</xdr:colOff>
      <xdr:row>71</xdr:row>
      <xdr:rowOff>119062</xdr:rowOff>
    </xdr:to>
    <xdr:sp macro="" textlink="">
      <xdr:nvSpPr>
        <xdr:cNvPr id="8" name="四角形吹き出し 7">
          <a:extLst>
            <a:ext uri="{FF2B5EF4-FFF2-40B4-BE49-F238E27FC236}">
              <a16:creationId xmlns:a16="http://schemas.microsoft.com/office/drawing/2014/main" id="{00000000-0008-0000-0400-000003000000}"/>
            </a:ext>
          </a:extLst>
        </xdr:cNvPr>
        <xdr:cNvSpPr/>
      </xdr:nvSpPr>
      <xdr:spPr bwMode="auto">
        <a:xfrm>
          <a:off x="6153149" y="10687050"/>
          <a:ext cx="3586163" cy="584200"/>
        </a:xfrm>
        <a:prstGeom prst="wedgeRectCallout">
          <a:avLst>
            <a:gd name="adj1" fmla="val -114704"/>
            <a:gd name="adj2" fmla="val -1678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b="1">
              <a:solidFill>
                <a:srgbClr val="FF0000"/>
              </a:solidFill>
            </a:rPr>
            <a:t>申請後、トラック協会で確認番号を入力し決定通知書として、メール（差出人：</a:t>
          </a:r>
          <a:r>
            <a:rPr lang="en-US" altLang="ja-JP" sz="1100" b="0" i="0">
              <a:solidFill>
                <a:srgbClr val="FF0000"/>
              </a:solidFill>
              <a:effectLst/>
              <a:latin typeface="+mn-lt"/>
              <a:ea typeface="+mn-ea"/>
              <a:cs typeface="+mn-cs"/>
            </a:rPr>
            <a:t>r6jyosei@gitokyo.or.jp)</a:t>
          </a:r>
          <a:r>
            <a:rPr kumimoji="1" lang="ja-JP" altLang="en-US" sz="1100" b="1" i="0">
              <a:solidFill>
                <a:srgbClr val="FF0000"/>
              </a:solidFill>
              <a:effectLst/>
              <a:latin typeface="+mn-lt"/>
              <a:ea typeface="+mn-ea"/>
              <a:cs typeface="+mn-cs"/>
            </a:rPr>
            <a:t>で</a:t>
          </a:r>
          <a:r>
            <a:rPr kumimoji="1" lang="ja-JP" altLang="en-US" sz="1100" b="1">
              <a:solidFill>
                <a:srgbClr val="FF0000"/>
              </a:solidFill>
            </a:rPr>
            <a:t>送りますのでご注意ください。</a:t>
          </a:r>
        </a:p>
      </xdr:txBody>
    </xdr:sp>
    <xdr:clientData fPrintsWithSheet="0"/>
  </xdr:twoCellAnchor>
  <xdr:twoCellAnchor>
    <xdr:from>
      <xdr:col>10</xdr:col>
      <xdr:colOff>508000</xdr:colOff>
      <xdr:row>4</xdr:row>
      <xdr:rowOff>39688</xdr:rowOff>
    </xdr:from>
    <xdr:to>
      <xdr:col>15</xdr:col>
      <xdr:colOff>408516</xdr:colOff>
      <xdr:row>5</xdr:row>
      <xdr:rowOff>18762</xdr:rowOff>
    </xdr:to>
    <xdr:sp macro="" textlink="">
      <xdr:nvSpPr>
        <xdr:cNvPr id="9" name="四角形吹き出し 8">
          <a:extLst>
            <a:ext uri="{FF2B5EF4-FFF2-40B4-BE49-F238E27FC236}">
              <a16:creationId xmlns:a16="http://schemas.microsoft.com/office/drawing/2014/main" id="{00000000-0008-0000-0400-000003000000}"/>
            </a:ext>
          </a:extLst>
        </xdr:cNvPr>
        <xdr:cNvSpPr/>
      </xdr:nvSpPr>
      <xdr:spPr bwMode="auto">
        <a:xfrm>
          <a:off x="7143750" y="690563"/>
          <a:ext cx="3313641" cy="225137"/>
        </a:xfrm>
        <a:prstGeom prst="wedgeRectCallout">
          <a:avLst>
            <a:gd name="adj1" fmla="val -74476"/>
            <a:gd name="adj2" fmla="val -10889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事業者の住所や名称等の記載をお願いします。</a:t>
          </a:r>
        </a:p>
      </xdr:txBody>
    </xdr:sp>
    <xdr:clientData fPrintsWithSheet="0"/>
  </xdr:twoCellAnchor>
  <xdr:twoCellAnchor>
    <xdr:from>
      <xdr:col>10</xdr:col>
      <xdr:colOff>563563</xdr:colOff>
      <xdr:row>52</xdr:row>
      <xdr:rowOff>174624</xdr:rowOff>
    </xdr:from>
    <xdr:to>
      <xdr:col>15</xdr:col>
      <xdr:colOff>648711</xdr:colOff>
      <xdr:row>56</xdr:row>
      <xdr:rowOff>9379</xdr:rowOff>
    </xdr:to>
    <xdr:sp macro="" textlink="">
      <xdr:nvSpPr>
        <xdr:cNvPr id="16" name="四角形吹き出し 15">
          <a:extLst>
            <a:ext uri="{FF2B5EF4-FFF2-40B4-BE49-F238E27FC236}">
              <a16:creationId xmlns:a16="http://schemas.microsoft.com/office/drawing/2014/main" id="{00000000-0008-0000-0400-000003000000}"/>
            </a:ext>
          </a:extLst>
        </xdr:cNvPr>
        <xdr:cNvSpPr/>
      </xdr:nvSpPr>
      <xdr:spPr bwMode="auto">
        <a:xfrm>
          <a:off x="7199313" y="7691437"/>
          <a:ext cx="3498273" cy="588817"/>
        </a:xfrm>
        <a:prstGeom prst="wedgeRectCallout">
          <a:avLst>
            <a:gd name="adj1" fmla="val -71526"/>
            <a:gd name="adj2" fmla="val -37450"/>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申請者の連絡先の記載をお願いします。</a:t>
          </a:r>
          <a:endParaRPr kumimoji="1" lang="en-US" altLang="ja-JP" sz="1100">
            <a:solidFill>
              <a:sysClr val="windowText" lastClr="000000"/>
            </a:solidFill>
          </a:endParaRPr>
        </a:p>
        <a:p>
          <a:pPr algn="l"/>
          <a:r>
            <a:rPr kumimoji="1" lang="ja-JP" altLang="en-US" sz="1100">
              <a:solidFill>
                <a:sysClr val="windowText" lastClr="000000"/>
              </a:solidFill>
            </a:rPr>
            <a:t>申請書は</a:t>
          </a:r>
          <a:r>
            <a:rPr kumimoji="1" lang="en-US" altLang="ja-JP" sz="1100">
              <a:solidFill>
                <a:srgbClr val="FF0000"/>
              </a:solidFill>
            </a:rPr>
            <a:t>r6jyosei@gitokyo.or.jp</a:t>
          </a:r>
          <a:r>
            <a:rPr kumimoji="1" lang="ja-JP" altLang="en-US" sz="1100">
              <a:solidFill>
                <a:sysClr val="windowText" lastClr="000000"/>
              </a:solidFill>
            </a:rPr>
            <a:t>宛にメール申請をお願いします。</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xdr:col>
      <xdr:colOff>317499</xdr:colOff>
      <xdr:row>9</xdr:row>
      <xdr:rowOff>52918</xdr:rowOff>
    </xdr:from>
    <xdr:to>
      <xdr:col>16</xdr:col>
      <xdr:colOff>148165</xdr:colOff>
      <xdr:row>11</xdr:row>
      <xdr:rowOff>105833</xdr:rowOff>
    </xdr:to>
    <xdr:sp macro="" textlink="">
      <xdr:nvSpPr>
        <xdr:cNvPr id="8" name="四角形吹き出し 7">
          <a:extLst>
            <a:ext uri="{FF2B5EF4-FFF2-40B4-BE49-F238E27FC236}">
              <a16:creationId xmlns:a16="http://schemas.microsoft.com/office/drawing/2014/main" id="{00000000-0008-0000-0100-000008000000}"/>
            </a:ext>
          </a:extLst>
        </xdr:cNvPr>
        <xdr:cNvSpPr/>
      </xdr:nvSpPr>
      <xdr:spPr bwMode="auto">
        <a:xfrm>
          <a:off x="3355974" y="2262718"/>
          <a:ext cx="9746191" cy="548215"/>
        </a:xfrm>
        <a:prstGeom prst="wedgeRectCallout">
          <a:avLst>
            <a:gd name="adj1" fmla="val -19470"/>
            <a:gd name="adj2" fmla="val 15757"/>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400" b="1">
              <a:solidFill>
                <a:sysClr val="windowText" lastClr="000000"/>
              </a:solidFill>
            </a:rPr>
            <a:t>安全装置やドライブレコーダ等、機器の申請がある場合は、導入内訳書の下部の誓約書の記載もお願いします。</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123825</xdr:colOff>
          <xdr:row>71</xdr:row>
          <xdr:rowOff>142875</xdr:rowOff>
        </xdr:from>
        <xdr:to>
          <xdr:col>1</xdr:col>
          <xdr:colOff>28575</xdr:colOff>
          <xdr:row>73</xdr:row>
          <xdr:rowOff>28575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100-000028180000}"/>
                </a:ext>
              </a:extLst>
            </xdr:cNvPr>
            <xdr:cNvSpPr/>
          </xdr:nvSpPr>
          <xdr:spPr bwMode="auto">
            <a:xfrm>
              <a:off x="0" y="0"/>
              <a:ext cx="0" cy="0"/>
            </a:xfrm>
            <a:prstGeom prst="rect">
              <a:avLst/>
            </a:prstGeom>
            <a:noFill/>
            <a:ln w="9525">
              <a:solidFill>
                <a:srgbClr val="00000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72</xdr:row>
          <xdr:rowOff>142875</xdr:rowOff>
        </xdr:from>
        <xdr:to>
          <xdr:col>1</xdr:col>
          <xdr:colOff>28575</xdr:colOff>
          <xdr:row>74</xdr:row>
          <xdr:rowOff>28575</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100-00002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73</xdr:row>
          <xdr:rowOff>123825</xdr:rowOff>
        </xdr:from>
        <xdr:to>
          <xdr:col>1</xdr:col>
          <xdr:colOff>28575</xdr:colOff>
          <xdr:row>75</xdr:row>
          <xdr:rowOff>28575</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100-00002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74</xdr:row>
          <xdr:rowOff>142875</xdr:rowOff>
        </xdr:from>
        <xdr:to>
          <xdr:col>1</xdr:col>
          <xdr:colOff>28575</xdr:colOff>
          <xdr:row>76</xdr:row>
          <xdr:rowOff>28575</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100-00002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75</xdr:row>
          <xdr:rowOff>114300</xdr:rowOff>
        </xdr:from>
        <xdr:to>
          <xdr:col>1</xdr:col>
          <xdr:colOff>9525</xdr:colOff>
          <xdr:row>77</xdr:row>
          <xdr:rowOff>9525</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100-00002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518584</xdr:colOff>
      <xdr:row>2</xdr:row>
      <xdr:rowOff>42333</xdr:rowOff>
    </xdr:from>
    <xdr:to>
      <xdr:col>15</xdr:col>
      <xdr:colOff>258234</xdr:colOff>
      <xdr:row>3</xdr:row>
      <xdr:rowOff>170391</xdr:rowOff>
    </xdr:to>
    <xdr:sp macro="" textlink="">
      <xdr:nvSpPr>
        <xdr:cNvPr id="13" name="四角形吹き出し 12">
          <a:extLst>
            <a:ext uri="{FF2B5EF4-FFF2-40B4-BE49-F238E27FC236}">
              <a16:creationId xmlns:a16="http://schemas.microsoft.com/office/drawing/2014/main" id="{00000000-0008-0000-0400-000003000000}"/>
            </a:ext>
          </a:extLst>
        </xdr:cNvPr>
        <xdr:cNvSpPr/>
      </xdr:nvSpPr>
      <xdr:spPr bwMode="auto">
        <a:xfrm>
          <a:off x="2518834" y="537633"/>
          <a:ext cx="5149850" cy="375708"/>
        </a:xfrm>
        <a:prstGeom prst="wedgeRectCallout">
          <a:avLst>
            <a:gd name="adj1" fmla="val 50331"/>
            <a:gd name="adj2" fmla="val 11855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400" b="1">
              <a:solidFill>
                <a:srgbClr val="FF0000"/>
              </a:solidFill>
            </a:rPr>
            <a:t>交付申請時は線から左側の記入部分の入力をお願いします。</a:t>
          </a:r>
        </a:p>
      </xdr:txBody>
    </xdr:sp>
    <xdr:clientData fPrintsWithSheet="0"/>
  </xdr:twoCellAnchor>
  <xdr:twoCellAnchor>
    <xdr:from>
      <xdr:col>22</xdr:col>
      <xdr:colOff>306918</xdr:colOff>
      <xdr:row>1</xdr:row>
      <xdr:rowOff>10582</xdr:rowOff>
    </xdr:from>
    <xdr:to>
      <xdr:col>26</xdr:col>
      <xdr:colOff>391583</xdr:colOff>
      <xdr:row>4</xdr:row>
      <xdr:rowOff>21166</xdr:rowOff>
    </xdr:to>
    <xdr:sp macro="" textlink="">
      <xdr:nvSpPr>
        <xdr:cNvPr id="14" name="四角形吹き出し 13">
          <a:extLst>
            <a:ext uri="{FF2B5EF4-FFF2-40B4-BE49-F238E27FC236}">
              <a16:creationId xmlns:a16="http://schemas.microsoft.com/office/drawing/2014/main" id="{00000000-0008-0000-0400-000003000000}"/>
            </a:ext>
          </a:extLst>
        </xdr:cNvPr>
        <xdr:cNvSpPr/>
      </xdr:nvSpPr>
      <xdr:spPr bwMode="auto">
        <a:xfrm>
          <a:off x="13144501" y="253999"/>
          <a:ext cx="3428999" cy="740834"/>
        </a:xfrm>
        <a:prstGeom prst="wedgeRectCallout">
          <a:avLst>
            <a:gd name="adj1" fmla="val -94846"/>
            <a:gd name="adj2" fmla="val -1771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実績報告書の様式に確認番号を記入欄があります。</a:t>
          </a:r>
          <a:endParaRPr kumimoji="1" lang="en-US" altLang="ja-JP" sz="1100">
            <a:solidFill>
              <a:sysClr val="windowText" lastClr="000000"/>
            </a:solidFill>
          </a:endParaRPr>
        </a:p>
        <a:p>
          <a:pPr algn="l"/>
          <a:r>
            <a:rPr kumimoji="1" lang="ja-JP" altLang="en-US" sz="1100">
              <a:solidFill>
                <a:sysClr val="windowText" lastClr="000000"/>
              </a:solidFill>
            </a:rPr>
            <a:t>報告書の記入欄に記載された数字が入ります。</a:t>
          </a:r>
          <a:endParaRPr kumimoji="1" lang="en-US" altLang="ja-JP" sz="1100">
            <a:solidFill>
              <a:sysClr val="windowText" lastClr="000000"/>
            </a:solidFill>
          </a:endParaRPr>
        </a:p>
        <a:p>
          <a:pPr algn="l"/>
          <a:r>
            <a:rPr kumimoji="1" lang="ja-JP" altLang="en-US" sz="1100">
              <a:solidFill>
                <a:srgbClr val="FF0000"/>
              </a:solidFill>
            </a:rPr>
            <a:t>確認番号が入力されませんと助成額が表示されませんのでご注意ください。</a:t>
          </a:r>
        </a:p>
      </xdr:txBody>
    </xdr:sp>
    <xdr:clientData fPrintsWithSheet="0"/>
  </xdr:twoCellAnchor>
  <xdr:twoCellAnchor>
    <xdr:from>
      <xdr:col>21</xdr:col>
      <xdr:colOff>1217083</xdr:colOff>
      <xdr:row>16</xdr:row>
      <xdr:rowOff>232833</xdr:rowOff>
    </xdr:from>
    <xdr:to>
      <xdr:col>25</xdr:col>
      <xdr:colOff>773641</xdr:colOff>
      <xdr:row>17</xdr:row>
      <xdr:rowOff>289983</xdr:rowOff>
    </xdr:to>
    <xdr:sp macro="" textlink="">
      <xdr:nvSpPr>
        <xdr:cNvPr id="16" name="四角形吹き出し 15">
          <a:extLst>
            <a:ext uri="{FF2B5EF4-FFF2-40B4-BE49-F238E27FC236}">
              <a16:creationId xmlns:a16="http://schemas.microsoft.com/office/drawing/2014/main" id="{00000000-0008-0000-0400-000003000000}"/>
            </a:ext>
          </a:extLst>
        </xdr:cNvPr>
        <xdr:cNvSpPr/>
      </xdr:nvSpPr>
      <xdr:spPr bwMode="auto">
        <a:xfrm>
          <a:off x="12805833" y="4466166"/>
          <a:ext cx="3313641" cy="438150"/>
        </a:xfrm>
        <a:prstGeom prst="wedgeRectCallout">
          <a:avLst>
            <a:gd name="adj1" fmla="val -136373"/>
            <a:gd name="adj2" fmla="val -236674"/>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装置単価は機器単価と取付部品の額となります。取付費用は除いて入力ください。</a:t>
          </a:r>
        </a:p>
      </xdr:txBody>
    </xdr:sp>
    <xdr:clientData fPrintsWithSheet="0"/>
  </xdr:twoCellAnchor>
  <xdr:twoCellAnchor>
    <xdr:from>
      <xdr:col>21</xdr:col>
      <xdr:colOff>709083</xdr:colOff>
      <xdr:row>30</xdr:row>
      <xdr:rowOff>84667</xdr:rowOff>
    </xdr:from>
    <xdr:to>
      <xdr:col>25</xdr:col>
      <xdr:colOff>265641</xdr:colOff>
      <xdr:row>32</xdr:row>
      <xdr:rowOff>35983</xdr:rowOff>
    </xdr:to>
    <xdr:sp macro="" textlink="">
      <xdr:nvSpPr>
        <xdr:cNvPr id="17" name="四角形吹き出し 16">
          <a:extLst>
            <a:ext uri="{FF2B5EF4-FFF2-40B4-BE49-F238E27FC236}">
              <a16:creationId xmlns:a16="http://schemas.microsoft.com/office/drawing/2014/main" id="{00000000-0008-0000-0400-000003000000}"/>
            </a:ext>
          </a:extLst>
        </xdr:cNvPr>
        <xdr:cNvSpPr/>
      </xdr:nvSpPr>
      <xdr:spPr bwMode="auto">
        <a:xfrm>
          <a:off x="11154833" y="7683500"/>
          <a:ext cx="3313641" cy="438150"/>
        </a:xfrm>
        <a:prstGeom prst="wedgeRectCallout">
          <a:avLst>
            <a:gd name="adj1" fmla="val -123917"/>
            <a:gd name="adj2" fmla="val -15454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装置単価は機器単価と取付部品の額となります。取付費用は除いて入力ください。</a:t>
          </a:r>
        </a:p>
      </xdr:txBody>
    </xdr:sp>
    <xdr:clientData fPrintsWithSheet="0"/>
  </xdr:twoCellAnchor>
  <xdr:twoCellAnchor>
    <xdr:from>
      <xdr:col>21</xdr:col>
      <xdr:colOff>740834</xdr:colOff>
      <xdr:row>45</xdr:row>
      <xdr:rowOff>52917</xdr:rowOff>
    </xdr:from>
    <xdr:to>
      <xdr:col>25</xdr:col>
      <xdr:colOff>297392</xdr:colOff>
      <xdr:row>46</xdr:row>
      <xdr:rowOff>152400</xdr:rowOff>
    </xdr:to>
    <xdr:sp macro="" textlink="">
      <xdr:nvSpPr>
        <xdr:cNvPr id="18" name="四角形吹き出し 17">
          <a:extLst>
            <a:ext uri="{FF2B5EF4-FFF2-40B4-BE49-F238E27FC236}">
              <a16:creationId xmlns:a16="http://schemas.microsoft.com/office/drawing/2014/main" id="{00000000-0008-0000-0400-000003000000}"/>
            </a:ext>
          </a:extLst>
        </xdr:cNvPr>
        <xdr:cNvSpPr/>
      </xdr:nvSpPr>
      <xdr:spPr bwMode="auto">
        <a:xfrm>
          <a:off x="11186584" y="11038417"/>
          <a:ext cx="3313641" cy="438150"/>
        </a:xfrm>
        <a:prstGeom prst="wedgeRectCallout">
          <a:avLst>
            <a:gd name="adj1" fmla="val -123917"/>
            <a:gd name="adj2" fmla="val -15454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装置単価は機器単価と取付部品の額となります。取付費用は除いて入力ください。</a:t>
          </a:r>
        </a:p>
      </xdr:txBody>
    </xdr:sp>
    <xdr:clientData fPrintsWithSheet="0"/>
  </xdr:twoCellAnchor>
  <xdr:twoCellAnchor>
    <xdr:from>
      <xdr:col>4</xdr:col>
      <xdr:colOff>190500</xdr:colOff>
      <xdr:row>69</xdr:row>
      <xdr:rowOff>52917</xdr:rowOff>
    </xdr:from>
    <xdr:to>
      <xdr:col>19</xdr:col>
      <xdr:colOff>687917</xdr:colOff>
      <xdr:row>70</xdr:row>
      <xdr:rowOff>264583</xdr:rowOff>
    </xdr:to>
    <xdr:sp macro="" textlink="">
      <xdr:nvSpPr>
        <xdr:cNvPr id="19" name="四角形吹き出し 18">
          <a:extLst>
            <a:ext uri="{FF2B5EF4-FFF2-40B4-BE49-F238E27FC236}">
              <a16:creationId xmlns:a16="http://schemas.microsoft.com/office/drawing/2014/main" id="{00000000-0008-0000-0000-000010000000}"/>
            </a:ext>
          </a:extLst>
        </xdr:cNvPr>
        <xdr:cNvSpPr/>
      </xdr:nvSpPr>
      <xdr:spPr bwMode="auto">
        <a:xfrm>
          <a:off x="4053417" y="14403917"/>
          <a:ext cx="6508750" cy="391583"/>
        </a:xfrm>
        <a:prstGeom prst="wedgeRectCallout">
          <a:avLst>
            <a:gd name="adj1" fmla="val -109697"/>
            <a:gd name="adj2" fmla="val 9995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国の補助金との併用はできません、併用しないことを確認をしてチェックをお願いします。</a:t>
          </a:r>
          <a:endParaRPr kumimoji="1" lang="en-US" altLang="ja-JP" sz="1100">
            <a:solidFill>
              <a:sysClr val="windowText" lastClr="000000"/>
            </a:solidFill>
          </a:endParaRPr>
        </a:p>
      </xdr:txBody>
    </xdr:sp>
    <xdr:clientData fPrintsWithSheet="0"/>
  </xdr:twoCellAnchor>
  <xdr:twoCellAnchor>
    <xdr:from>
      <xdr:col>6</xdr:col>
      <xdr:colOff>952500</xdr:colOff>
      <xdr:row>77</xdr:row>
      <xdr:rowOff>95249</xdr:rowOff>
    </xdr:from>
    <xdr:to>
      <xdr:col>21</xdr:col>
      <xdr:colOff>1100667</xdr:colOff>
      <xdr:row>78</xdr:row>
      <xdr:rowOff>158749</xdr:rowOff>
    </xdr:to>
    <xdr:sp macro="" textlink="">
      <xdr:nvSpPr>
        <xdr:cNvPr id="20" name="四角形吹き出し 19">
          <a:extLst>
            <a:ext uri="{FF2B5EF4-FFF2-40B4-BE49-F238E27FC236}">
              <a16:creationId xmlns:a16="http://schemas.microsoft.com/office/drawing/2014/main" id="{00000000-0008-0000-0000-000010000000}"/>
            </a:ext>
          </a:extLst>
        </xdr:cNvPr>
        <xdr:cNvSpPr/>
      </xdr:nvSpPr>
      <xdr:spPr bwMode="auto">
        <a:xfrm>
          <a:off x="6381750" y="16012582"/>
          <a:ext cx="6307667" cy="232834"/>
        </a:xfrm>
        <a:prstGeom prst="wedgeRectCallout">
          <a:avLst>
            <a:gd name="adj1" fmla="val -50485"/>
            <a:gd name="adj2" fmla="val -151431"/>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他の団体から補助を受ける場合は、団体名と補助金の額等の記載をお願いします。</a:t>
          </a:r>
          <a:endParaRPr kumimoji="1" lang="en-US" altLang="ja-JP" sz="1100">
            <a:solidFill>
              <a:sysClr val="windowText" lastClr="000000"/>
            </a:solidFill>
          </a:endParaRPr>
        </a:p>
      </xdr:txBody>
    </xdr:sp>
    <xdr:clientData fPrintsWithSheet="0"/>
  </xdr:twoCellAnchor>
  <xdr:twoCellAnchor>
    <xdr:from>
      <xdr:col>17</xdr:col>
      <xdr:colOff>172509</xdr:colOff>
      <xdr:row>3</xdr:row>
      <xdr:rowOff>105834</xdr:rowOff>
    </xdr:from>
    <xdr:to>
      <xdr:col>22</xdr:col>
      <xdr:colOff>366184</xdr:colOff>
      <xdr:row>4</xdr:row>
      <xdr:rowOff>233892</xdr:rowOff>
    </xdr:to>
    <xdr:sp macro="" textlink="">
      <xdr:nvSpPr>
        <xdr:cNvPr id="22" name="四角形吹き出し 21">
          <a:extLst>
            <a:ext uri="{FF2B5EF4-FFF2-40B4-BE49-F238E27FC236}">
              <a16:creationId xmlns:a16="http://schemas.microsoft.com/office/drawing/2014/main" id="{00000000-0008-0000-0400-000003000000}"/>
            </a:ext>
          </a:extLst>
        </xdr:cNvPr>
        <xdr:cNvSpPr/>
      </xdr:nvSpPr>
      <xdr:spPr bwMode="auto">
        <a:xfrm>
          <a:off x="8154459" y="848784"/>
          <a:ext cx="5041900" cy="375708"/>
        </a:xfrm>
        <a:prstGeom prst="wedgeRectCallout">
          <a:avLst>
            <a:gd name="adj1" fmla="val -57031"/>
            <a:gd name="adj2" fmla="val -2164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400" b="1">
              <a:solidFill>
                <a:srgbClr val="FF0000"/>
              </a:solidFill>
            </a:rPr>
            <a:t>実績報告時は線から右側の記入部分の入力をお願いします。</a:t>
          </a:r>
        </a:p>
      </xdr:txBody>
    </xdr:sp>
    <xdr:clientData fPrintsWithSheet="0"/>
  </xdr:twoCellAnchor>
  <xdr:twoCellAnchor editAs="oneCell">
    <xdr:from>
      <xdr:col>1</xdr:col>
      <xdr:colOff>391583</xdr:colOff>
      <xdr:row>78</xdr:row>
      <xdr:rowOff>148167</xdr:rowOff>
    </xdr:from>
    <xdr:to>
      <xdr:col>9</xdr:col>
      <xdr:colOff>637915</xdr:colOff>
      <xdr:row>160</xdr:row>
      <xdr:rowOff>116418</xdr:rowOff>
    </xdr:to>
    <xdr:pic>
      <xdr:nvPicPr>
        <xdr:cNvPr id="31" name="図 3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6234834"/>
          <a:ext cx="6543415" cy="1385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29636</xdr:colOff>
      <xdr:row>12</xdr:row>
      <xdr:rowOff>356659</xdr:rowOff>
    </xdr:from>
    <xdr:to>
      <xdr:col>14</xdr:col>
      <xdr:colOff>139702</xdr:colOff>
      <xdr:row>24</xdr:row>
      <xdr:rowOff>135467</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bwMode="auto">
        <a:xfrm>
          <a:off x="9237136" y="3679826"/>
          <a:ext cx="3644899" cy="2477558"/>
        </a:xfrm>
        <a:prstGeom prst="wedgeRectCallout">
          <a:avLst>
            <a:gd name="adj1" fmla="val -63427"/>
            <a:gd name="adj2" fmla="val 90417"/>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装置価格の</a:t>
          </a:r>
          <a:r>
            <a:rPr kumimoji="1" lang="en-US" altLang="ja-JP" sz="1100">
              <a:solidFill>
                <a:sysClr val="windowText" lastClr="000000"/>
              </a:solidFill>
            </a:rPr>
            <a:t>1/3</a:t>
          </a:r>
          <a:r>
            <a:rPr kumimoji="1" lang="ja-JP" altLang="en-US" sz="1100">
              <a:solidFill>
                <a:sysClr val="windowText" lastClr="000000"/>
              </a:solidFill>
            </a:rPr>
            <a:t>で下記限度額までの額を記入してください。</a:t>
          </a:r>
          <a:endParaRPr kumimoji="1" lang="en-US" altLang="ja-JP" sz="1100">
            <a:solidFill>
              <a:sysClr val="windowText" lastClr="000000"/>
            </a:solidFill>
          </a:endParaRPr>
        </a:p>
        <a:p>
          <a:pPr algn="l"/>
          <a:r>
            <a:rPr kumimoji="1" lang="ja-JP" altLang="en-US" sz="1100">
              <a:solidFill>
                <a:sysClr val="windowText" lastClr="000000"/>
              </a:solidFill>
            </a:rPr>
            <a:t>・簡易型　　　　　　　　 　：１０</a:t>
          </a:r>
          <a:r>
            <a:rPr kumimoji="1" lang="en-US" altLang="ja-JP" sz="1100">
              <a:solidFill>
                <a:sysClr val="windowText" lastClr="000000"/>
              </a:solidFill>
            </a:rPr>
            <a:t>,</a:t>
          </a:r>
          <a:r>
            <a:rPr kumimoji="1" lang="ja-JP" altLang="en-US" sz="1100">
              <a:solidFill>
                <a:sysClr val="windowText" lastClr="000000"/>
              </a:solidFill>
            </a:rPr>
            <a:t>０００円</a:t>
          </a:r>
        </a:p>
        <a:p>
          <a:pPr algn="l"/>
          <a:r>
            <a:rPr kumimoji="1" lang="ja-JP" altLang="en-US" sz="1100">
              <a:solidFill>
                <a:sysClr val="windowText" lastClr="000000"/>
              </a:solidFill>
            </a:rPr>
            <a:t>・標準型　　　　　　　　　 ：２０</a:t>
          </a:r>
          <a:r>
            <a:rPr kumimoji="1" lang="en-US" altLang="ja-JP" sz="1100">
              <a:solidFill>
                <a:sysClr val="windowText" lastClr="000000"/>
              </a:solidFill>
            </a:rPr>
            <a:t>,</a:t>
          </a:r>
          <a:r>
            <a:rPr kumimoji="1" lang="ja-JP" altLang="en-US" sz="1100">
              <a:solidFill>
                <a:sysClr val="windowText" lastClr="000000"/>
              </a:solidFill>
            </a:rPr>
            <a:t>０００円</a:t>
          </a:r>
        </a:p>
        <a:p>
          <a:pPr algn="l"/>
          <a:r>
            <a:rPr kumimoji="1" lang="ja-JP" altLang="en-US" sz="1100">
              <a:solidFill>
                <a:sysClr val="windowText" lastClr="000000"/>
              </a:solidFill>
            </a:rPr>
            <a:t>・運行管理連携型　　　 ：３０</a:t>
          </a:r>
          <a:r>
            <a:rPr kumimoji="1" lang="en-US" altLang="ja-JP" sz="1100">
              <a:solidFill>
                <a:sysClr val="windowText" lastClr="000000"/>
              </a:solidFill>
            </a:rPr>
            <a:t>,</a:t>
          </a:r>
          <a:r>
            <a:rPr kumimoji="1" lang="ja-JP" altLang="en-US" sz="1100">
              <a:solidFill>
                <a:sysClr val="windowText" lastClr="000000"/>
              </a:solidFill>
            </a:rPr>
            <a:t>０００円</a:t>
          </a:r>
        </a:p>
        <a:p>
          <a:pPr algn="l"/>
          <a:r>
            <a:rPr kumimoji="1" lang="ja-JP" altLang="en-US" sz="1100">
              <a:solidFill>
                <a:sysClr val="windowText" lastClr="000000"/>
              </a:solidFill>
            </a:rPr>
            <a:t>・ＤＲ・デジタコ一体型</a:t>
          </a:r>
          <a:r>
            <a:rPr kumimoji="1" lang="ja-JP" altLang="en-US" sz="1100" baseline="0">
              <a:solidFill>
                <a:sysClr val="windowText" lastClr="000000"/>
              </a:solidFill>
            </a:rPr>
            <a:t> 　</a:t>
          </a:r>
          <a:r>
            <a:rPr kumimoji="1" lang="ja-JP" altLang="en-US" sz="1100">
              <a:solidFill>
                <a:sysClr val="windowText" lastClr="000000"/>
              </a:solidFill>
            </a:rPr>
            <a:t>：５０</a:t>
          </a:r>
          <a:r>
            <a:rPr kumimoji="1" lang="en-US" altLang="ja-JP" sz="1100">
              <a:solidFill>
                <a:sysClr val="windowText" lastClr="000000"/>
              </a:solidFill>
            </a:rPr>
            <a:t>,</a:t>
          </a:r>
          <a:r>
            <a:rPr kumimoji="1" lang="ja-JP" altLang="en-US" sz="1100">
              <a:solidFill>
                <a:sysClr val="windowText" lastClr="000000"/>
              </a:solidFill>
            </a:rPr>
            <a:t>０００円</a:t>
          </a:r>
        </a:p>
      </xdr:txBody>
    </xdr:sp>
    <xdr:clientData fPrintsWithSheet="0"/>
  </xdr:twoCellAnchor>
  <xdr:twoCellAnchor>
    <xdr:from>
      <xdr:col>9</xdr:col>
      <xdr:colOff>910168</xdr:colOff>
      <xdr:row>41</xdr:row>
      <xdr:rowOff>158750</xdr:rowOff>
    </xdr:from>
    <xdr:to>
      <xdr:col>14</xdr:col>
      <xdr:colOff>275166</xdr:colOff>
      <xdr:row>44</xdr:row>
      <xdr:rowOff>270935</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bwMode="auto">
        <a:xfrm>
          <a:off x="9027585" y="9630833"/>
          <a:ext cx="4000498" cy="1001185"/>
        </a:xfrm>
        <a:prstGeom prst="wedgeRectCallout">
          <a:avLst>
            <a:gd name="adj1" fmla="val -56584"/>
            <a:gd name="adj2" fmla="val 79384"/>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下記の限度額を確認して額を記入してください。</a:t>
          </a:r>
          <a:endParaRPr kumimoji="1" lang="en-US" altLang="ja-JP" sz="1100">
            <a:solidFill>
              <a:sysClr val="windowText" lastClr="000000"/>
            </a:solidFill>
          </a:endParaRPr>
        </a:p>
        <a:p>
          <a:pPr algn="l"/>
          <a:r>
            <a:rPr kumimoji="1" lang="ja-JP" altLang="en-US" sz="1100">
              <a:solidFill>
                <a:sysClr val="windowText" lastClr="000000"/>
              </a:solidFill>
            </a:rPr>
            <a:t>・エアヒータ　　　　　</a:t>
          </a:r>
          <a:r>
            <a:rPr kumimoji="1" lang="ja-JP" altLang="en-US" sz="1100" baseline="0">
              <a:solidFill>
                <a:sysClr val="windowText" lastClr="000000"/>
              </a:solidFill>
            </a:rPr>
            <a:t> </a:t>
          </a:r>
          <a:r>
            <a:rPr kumimoji="1" lang="ja-JP" altLang="en-US" sz="1100">
              <a:solidFill>
                <a:sysClr val="windowText" lastClr="000000"/>
              </a:solidFill>
            </a:rPr>
            <a:t>　　　　　　：装置価格の</a:t>
          </a:r>
          <a:r>
            <a:rPr kumimoji="1" lang="en-US" altLang="ja-JP" sz="1100">
              <a:solidFill>
                <a:sysClr val="windowText" lastClr="000000"/>
              </a:solidFill>
            </a:rPr>
            <a:t>1/2</a:t>
          </a:r>
          <a:r>
            <a:rPr kumimoji="1" lang="ja-JP" altLang="en-US" sz="1100">
              <a:solidFill>
                <a:sysClr val="windowText" lastClr="000000"/>
              </a:solidFill>
            </a:rPr>
            <a:t>（上限</a:t>
          </a:r>
          <a:r>
            <a:rPr kumimoji="1" lang="en-US" altLang="ja-JP" sz="1100">
              <a:solidFill>
                <a:sysClr val="windowText" lastClr="000000"/>
              </a:solidFill>
            </a:rPr>
            <a:t>60,000</a:t>
          </a:r>
          <a:r>
            <a:rPr kumimoji="1" lang="ja-JP" altLang="en-US" sz="1100">
              <a:solidFill>
                <a:sysClr val="windowText" lastClr="000000"/>
              </a:solidFill>
            </a:rPr>
            <a:t>）</a:t>
          </a:r>
        </a:p>
        <a:p>
          <a:pPr algn="l"/>
          <a:r>
            <a:rPr kumimoji="1" lang="ja-JP" altLang="en-US" sz="1100">
              <a:solidFill>
                <a:sysClr val="windowText" lastClr="000000"/>
              </a:solidFill>
            </a:rPr>
            <a:t>・車載バッテリー式冷房装置　：装置価格の</a:t>
          </a:r>
          <a:r>
            <a:rPr kumimoji="1" lang="en-US" altLang="ja-JP" sz="1100">
              <a:solidFill>
                <a:sysClr val="windowText" lastClr="000000"/>
              </a:solidFill>
            </a:rPr>
            <a:t>1/2</a:t>
          </a:r>
          <a:r>
            <a:rPr kumimoji="1" lang="ja-JP" altLang="en-US" sz="1100">
              <a:solidFill>
                <a:sysClr val="windowText" lastClr="000000"/>
              </a:solidFill>
            </a:rPr>
            <a:t>（上限</a:t>
          </a:r>
          <a:r>
            <a:rPr kumimoji="1" lang="en-US" altLang="ja-JP" sz="1100">
              <a:solidFill>
                <a:sysClr val="windowText" lastClr="000000"/>
              </a:solidFill>
            </a:rPr>
            <a:t>60,000</a:t>
          </a:r>
          <a:r>
            <a:rPr kumimoji="1" lang="ja-JP" altLang="en-US" sz="1100">
              <a:solidFill>
                <a:sysClr val="windowText" lastClr="000000"/>
              </a:solidFill>
            </a:rPr>
            <a:t>円）</a:t>
          </a:r>
          <a:endParaRPr kumimoji="1" lang="en-US" altLang="ja-JP" sz="1100">
            <a:solidFill>
              <a:sysClr val="windowText" lastClr="000000"/>
            </a:solidFill>
          </a:endParaRPr>
        </a:p>
        <a:p>
          <a:pPr algn="l"/>
          <a:r>
            <a:rPr kumimoji="1" lang="ja-JP" altLang="en-US" sz="1100">
              <a:solidFill>
                <a:sysClr val="windowText" lastClr="000000"/>
              </a:solidFill>
            </a:rPr>
            <a:t>・蓄冷式ｸｰﾗｰ及び温水式ﾋｰﾀｰ：装置価格の</a:t>
          </a:r>
          <a:r>
            <a:rPr kumimoji="1" lang="en-US" altLang="ja-JP" sz="1100">
              <a:solidFill>
                <a:sysClr val="windowText" lastClr="000000"/>
              </a:solidFill>
            </a:rPr>
            <a:t>1/4</a:t>
          </a:r>
          <a:r>
            <a:rPr kumimoji="1" lang="ja-JP" altLang="en-US" sz="1100">
              <a:solidFill>
                <a:sysClr val="windowText" lastClr="000000"/>
              </a:solidFill>
            </a:rPr>
            <a:t>（上限</a:t>
          </a:r>
          <a:r>
            <a:rPr kumimoji="1" lang="en-US" altLang="ja-JP" sz="1100">
              <a:solidFill>
                <a:sysClr val="windowText" lastClr="000000"/>
              </a:solidFill>
            </a:rPr>
            <a:t>40,000</a:t>
          </a:r>
          <a:r>
            <a:rPr kumimoji="1" lang="ja-JP" altLang="en-US" sz="1100">
              <a:solidFill>
                <a:sysClr val="windowText" lastClr="000000"/>
              </a:solidFill>
            </a:rPr>
            <a:t>円）</a:t>
          </a:r>
          <a:endParaRPr kumimoji="1" lang="en-US" altLang="ja-JP" sz="1100">
            <a:solidFill>
              <a:sysClr val="windowText" lastClr="000000"/>
            </a:solidFill>
          </a:endParaRPr>
        </a:p>
        <a:p>
          <a:pPr algn="l"/>
          <a:r>
            <a:rPr kumimoji="1" lang="ja-JP" altLang="en-US" sz="1100">
              <a:solidFill>
                <a:sysClr val="windowText" lastClr="000000"/>
              </a:solidFill>
            </a:rPr>
            <a:t>・電気式毛布　：装置価格の</a:t>
          </a:r>
          <a:r>
            <a:rPr kumimoji="1" lang="en-US" altLang="ja-JP" sz="1100">
              <a:solidFill>
                <a:sysClr val="windowText" lastClr="000000"/>
              </a:solidFill>
            </a:rPr>
            <a:t>1/4</a:t>
          </a:r>
          <a:r>
            <a:rPr kumimoji="1" lang="ja-JP" altLang="en-US" sz="1100">
              <a:solidFill>
                <a:sysClr val="windowText" lastClr="000000"/>
              </a:solidFill>
            </a:rPr>
            <a:t>（上限</a:t>
          </a:r>
          <a:r>
            <a:rPr kumimoji="1" lang="en-US" altLang="ja-JP" sz="1100">
              <a:solidFill>
                <a:sysClr val="windowText" lastClr="000000"/>
              </a:solidFill>
            </a:rPr>
            <a:t>7,000</a:t>
          </a:r>
          <a:r>
            <a:rPr kumimoji="1" lang="ja-JP" altLang="en-US" sz="1100">
              <a:solidFill>
                <a:sysClr val="windowText" lastClr="000000"/>
              </a:solidFill>
            </a:rPr>
            <a:t>円）</a:t>
          </a:r>
        </a:p>
        <a:p>
          <a:pPr algn="l"/>
          <a:endParaRPr kumimoji="1" lang="ja-JP" altLang="en-US" sz="1100">
            <a:solidFill>
              <a:sysClr val="windowText" lastClr="000000"/>
            </a:solidFill>
          </a:endParaRPr>
        </a:p>
      </xdr:txBody>
    </xdr:sp>
    <xdr:clientData fPrintsWithSheet="0"/>
  </xdr:twoCellAnchor>
  <xdr:twoCellAnchor>
    <xdr:from>
      <xdr:col>11</xdr:col>
      <xdr:colOff>148168</xdr:colOff>
      <xdr:row>2</xdr:row>
      <xdr:rowOff>211668</xdr:rowOff>
    </xdr:from>
    <xdr:to>
      <xdr:col>14</xdr:col>
      <xdr:colOff>550334</xdr:colOff>
      <xdr:row>4</xdr:row>
      <xdr:rowOff>84668</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bwMode="auto">
        <a:xfrm>
          <a:off x="9980085" y="698501"/>
          <a:ext cx="3323166" cy="349250"/>
        </a:xfrm>
        <a:prstGeom prst="wedgeRectCallout">
          <a:avLst>
            <a:gd name="adj1" fmla="val -74476"/>
            <a:gd name="adj2" fmla="val -10889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色がついている所は、自動的に値が入力されます。</a:t>
          </a:r>
        </a:p>
      </xdr:txBody>
    </xdr:sp>
    <xdr:clientData fPrintsWithSheet="0"/>
  </xdr:twoCellAnchor>
  <xdr:twoCellAnchor>
    <xdr:from>
      <xdr:col>11</xdr:col>
      <xdr:colOff>148168</xdr:colOff>
      <xdr:row>2</xdr:row>
      <xdr:rowOff>211668</xdr:rowOff>
    </xdr:from>
    <xdr:to>
      <xdr:col>14</xdr:col>
      <xdr:colOff>550334</xdr:colOff>
      <xdr:row>4</xdr:row>
      <xdr:rowOff>84668</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bwMode="auto">
        <a:xfrm>
          <a:off x="9958918" y="706968"/>
          <a:ext cx="3326341" cy="349250"/>
        </a:xfrm>
        <a:prstGeom prst="wedgeRectCallout">
          <a:avLst>
            <a:gd name="adj1" fmla="val -74476"/>
            <a:gd name="adj2" fmla="val -10889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色がついている所は、自動的に値が入力されます。</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xdr:col>
      <xdr:colOff>174624</xdr:colOff>
      <xdr:row>15</xdr:row>
      <xdr:rowOff>38099</xdr:rowOff>
    </xdr:from>
    <xdr:to>
      <xdr:col>15</xdr:col>
      <xdr:colOff>317499</xdr:colOff>
      <xdr:row>18</xdr:row>
      <xdr:rowOff>9524</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bwMode="auto">
        <a:xfrm>
          <a:off x="6913562" y="3046412"/>
          <a:ext cx="3556000" cy="527050"/>
        </a:xfrm>
        <a:prstGeom prst="wedgeRectCallout">
          <a:avLst>
            <a:gd name="adj1" fmla="val -74622"/>
            <a:gd name="adj2" fmla="val 3472"/>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車両数及び額は、導入内訳書のデータが反映されます。</a:t>
          </a:r>
          <a:endParaRPr kumimoji="1" lang="en-US" altLang="ja-JP" sz="1100">
            <a:solidFill>
              <a:sysClr val="windowText" lastClr="000000"/>
            </a:solidFill>
          </a:endParaRPr>
        </a:p>
        <a:p>
          <a:pPr algn="l"/>
          <a:r>
            <a:rPr kumimoji="1" lang="ja-JP" altLang="en-US" sz="1100">
              <a:solidFill>
                <a:sysClr val="windowText" lastClr="000000"/>
              </a:solidFill>
            </a:rPr>
            <a:t>色がついている所は自動的に値が入力されます。</a:t>
          </a:r>
          <a:endParaRPr kumimoji="1" lang="en-US" altLang="ja-JP" sz="1100">
            <a:solidFill>
              <a:sysClr val="windowText" lastClr="000000"/>
            </a:solidFill>
          </a:endParaRPr>
        </a:p>
      </xdr:txBody>
    </xdr:sp>
    <xdr:clientData fPrintsWithSheet="0"/>
  </xdr:twoCellAnchor>
  <xdr:twoCellAnchor>
    <xdr:from>
      <xdr:col>10</xdr:col>
      <xdr:colOff>158750</xdr:colOff>
      <xdr:row>11</xdr:row>
      <xdr:rowOff>58737</xdr:rowOff>
    </xdr:from>
    <xdr:to>
      <xdr:col>13</xdr:col>
      <xdr:colOff>569912</xdr:colOff>
      <xdr:row>13</xdr:row>
      <xdr:rowOff>139701</xdr:rowOff>
    </xdr:to>
    <xdr:sp macro="" textlink="">
      <xdr:nvSpPr>
        <xdr:cNvPr id="3" name="四角形吹き出し 2">
          <a:extLst>
            <a:ext uri="{FF2B5EF4-FFF2-40B4-BE49-F238E27FC236}">
              <a16:creationId xmlns:a16="http://schemas.microsoft.com/office/drawing/2014/main" id="{00000000-0008-0000-0300-000003000000}"/>
            </a:ext>
          </a:extLst>
        </xdr:cNvPr>
        <xdr:cNvSpPr/>
      </xdr:nvSpPr>
      <xdr:spPr bwMode="auto">
        <a:xfrm>
          <a:off x="6897688" y="2273300"/>
          <a:ext cx="2459037" cy="430214"/>
        </a:xfrm>
        <a:prstGeom prst="wedgeRectCallout">
          <a:avLst>
            <a:gd name="adj1" fmla="val -69791"/>
            <a:gd name="adj2" fmla="val 87252"/>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rPr>
            <a:t>決定通知書に記載された、確認番号の記入をお願いします。</a:t>
          </a:r>
          <a:endParaRPr kumimoji="1" lang="en-US" altLang="ja-JP" sz="1100" b="0" i="0" u="none" strike="noStrike" kern="0" cap="none" spc="0" normalizeH="0" baseline="0" noProof="0">
            <a:ln>
              <a:noFill/>
            </a:ln>
            <a:solidFill>
              <a:srgbClr val="FF0000"/>
            </a:solidFill>
            <a:effectLst/>
            <a:uLnTx/>
            <a:uFillTx/>
          </a:endParaRPr>
        </a:p>
      </xdr:txBody>
    </xdr:sp>
    <xdr:clientData fPrintsWithSheet="0"/>
  </xdr:twoCellAnchor>
  <xdr:twoCellAnchor>
    <xdr:from>
      <xdr:col>10</xdr:col>
      <xdr:colOff>342900</xdr:colOff>
      <xdr:row>5</xdr:row>
      <xdr:rowOff>171450</xdr:rowOff>
    </xdr:from>
    <xdr:to>
      <xdr:col>13</xdr:col>
      <xdr:colOff>15875</xdr:colOff>
      <xdr:row>6</xdr:row>
      <xdr:rowOff>161926</xdr:rowOff>
    </xdr:to>
    <xdr:sp macro="" textlink="">
      <xdr:nvSpPr>
        <xdr:cNvPr id="5" name="四角形吹き出し 4">
          <a:extLst>
            <a:ext uri="{FF2B5EF4-FFF2-40B4-BE49-F238E27FC236}">
              <a16:creationId xmlns:a16="http://schemas.microsoft.com/office/drawing/2014/main" id="{00000000-0008-0000-0400-000003000000}"/>
            </a:ext>
          </a:extLst>
        </xdr:cNvPr>
        <xdr:cNvSpPr/>
      </xdr:nvSpPr>
      <xdr:spPr bwMode="auto">
        <a:xfrm>
          <a:off x="7096125" y="1104900"/>
          <a:ext cx="1730375" cy="238126"/>
        </a:xfrm>
        <a:prstGeom prst="wedgeRectCallout">
          <a:avLst>
            <a:gd name="adj1" fmla="val -68948"/>
            <a:gd name="adj2" fmla="val 24693"/>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会社の印をお願いします。</a:t>
          </a:r>
        </a:p>
      </xdr:txBody>
    </xdr:sp>
    <xdr:clientData fPrintsWithSheet="0"/>
  </xdr:twoCellAnchor>
  <xdr:twoCellAnchor>
    <xdr:from>
      <xdr:col>8</xdr:col>
      <xdr:colOff>660399</xdr:colOff>
      <xdr:row>47</xdr:row>
      <xdr:rowOff>26988</xdr:rowOff>
    </xdr:from>
    <xdr:to>
      <xdr:col>14</xdr:col>
      <xdr:colOff>346073</xdr:colOff>
      <xdr:row>51</xdr:row>
      <xdr:rowOff>31751</xdr:rowOff>
    </xdr:to>
    <xdr:sp macro="" textlink="">
      <xdr:nvSpPr>
        <xdr:cNvPr id="6" name="四角形吹き出し 5">
          <a:extLst>
            <a:ext uri="{FF2B5EF4-FFF2-40B4-BE49-F238E27FC236}">
              <a16:creationId xmlns:a16="http://schemas.microsoft.com/office/drawing/2014/main" id="{00000000-0008-0000-0400-000003000000}"/>
            </a:ext>
          </a:extLst>
        </xdr:cNvPr>
        <xdr:cNvSpPr/>
      </xdr:nvSpPr>
      <xdr:spPr bwMode="auto">
        <a:xfrm>
          <a:off x="6486524" y="7091363"/>
          <a:ext cx="3328987" cy="623888"/>
        </a:xfrm>
        <a:prstGeom prst="wedgeRectCallout">
          <a:avLst>
            <a:gd name="adj1" fmla="val -80325"/>
            <a:gd name="adj2" fmla="val 85695"/>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リースの場合は請求書と領収書ではなく、リース契約書の添付をお願いします。リースの場合は請求書と領収書の添付は不要です。</a:t>
          </a:r>
        </a:p>
      </xdr:txBody>
    </xdr:sp>
    <xdr:clientData fPrintsWithSheet="0"/>
  </xdr:twoCellAnchor>
  <xdr:twoCellAnchor>
    <xdr:from>
      <xdr:col>9</xdr:col>
      <xdr:colOff>123825</xdr:colOff>
      <xdr:row>57</xdr:row>
      <xdr:rowOff>9525</xdr:rowOff>
    </xdr:from>
    <xdr:to>
      <xdr:col>13</xdr:col>
      <xdr:colOff>123825</xdr:colOff>
      <xdr:row>58</xdr:row>
      <xdr:rowOff>157163</xdr:rowOff>
    </xdr:to>
    <xdr:sp macro="" textlink="">
      <xdr:nvSpPr>
        <xdr:cNvPr id="7" name="四角形吹き出し 6">
          <a:extLst>
            <a:ext uri="{FF2B5EF4-FFF2-40B4-BE49-F238E27FC236}">
              <a16:creationId xmlns:a16="http://schemas.microsoft.com/office/drawing/2014/main" id="{00000000-0008-0000-0400-000003000000}"/>
            </a:ext>
          </a:extLst>
        </xdr:cNvPr>
        <xdr:cNvSpPr/>
      </xdr:nvSpPr>
      <xdr:spPr bwMode="auto">
        <a:xfrm>
          <a:off x="6648450" y="8639175"/>
          <a:ext cx="2286000" cy="309563"/>
        </a:xfrm>
        <a:prstGeom prst="wedgeRectCallout">
          <a:avLst>
            <a:gd name="adj1" fmla="val -93260"/>
            <a:gd name="adj2" fmla="val 64693"/>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振込先の記載をお願いします。</a:t>
          </a:r>
        </a:p>
      </xdr:txBody>
    </xdr:sp>
    <xdr:clientData fPrintsWithSheet="0"/>
  </xdr:twoCellAnchor>
  <xdr:twoCellAnchor>
    <xdr:from>
      <xdr:col>10</xdr:col>
      <xdr:colOff>95247</xdr:colOff>
      <xdr:row>7</xdr:row>
      <xdr:rowOff>230186</xdr:rowOff>
    </xdr:from>
    <xdr:to>
      <xdr:col>14</xdr:col>
      <xdr:colOff>230186</xdr:colOff>
      <xdr:row>9</xdr:row>
      <xdr:rowOff>39688</xdr:rowOff>
    </xdr:to>
    <xdr:sp macro="" textlink="">
      <xdr:nvSpPr>
        <xdr:cNvPr id="8" name="四角形吹き出し 7">
          <a:extLst>
            <a:ext uri="{FF2B5EF4-FFF2-40B4-BE49-F238E27FC236}">
              <a16:creationId xmlns:a16="http://schemas.microsoft.com/office/drawing/2014/main" id="{00000000-0008-0000-0400-000003000000}"/>
            </a:ext>
          </a:extLst>
        </xdr:cNvPr>
        <xdr:cNvSpPr/>
      </xdr:nvSpPr>
      <xdr:spPr bwMode="auto">
        <a:xfrm>
          <a:off x="6834185" y="1666874"/>
          <a:ext cx="2865439" cy="230189"/>
        </a:xfrm>
        <a:prstGeom prst="wedgeRectCallout">
          <a:avLst>
            <a:gd name="adj1" fmla="val -82950"/>
            <a:gd name="adj2" fmla="val 32775"/>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b="1">
              <a:solidFill>
                <a:srgbClr val="FF0000"/>
              </a:solidFill>
            </a:rPr>
            <a:t>実績報告書は本通を郵送にて提出ください。</a:t>
          </a:r>
          <a:endParaRPr kumimoji="1" lang="en-US" altLang="ja-JP" sz="1200" b="1">
            <a:solidFill>
              <a:srgbClr val="FF0000"/>
            </a:solidFill>
          </a:endParaRPr>
        </a:p>
      </xdr:txBody>
    </xdr:sp>
    <xdr:clientData fPrintsWithSheet="0"/>
  </xdr:twoCellAnchor>
  <xdr:twoCellAnchor>
    <xdr:from>
      <xdr:col>3</xdr:col>
      <xdr:colOff>761999</xdr:colOff>
      <xdr:row>0</xdr:row>
      <xdr:rowOff>134938</xdr:rowOff>
    </xdr:from>
    <xdr:to>
      <xdr:col>7</xdr:col>
      <xdr:colOff>309561</xdr:colOff>
      <xdr:row>3</xdr:row>
      <xdr:rowOff>31751</xdr:rowOff>
    </xdr:to>
    <xdr:sp macro="" textlink="">
      <xdr:nvSpPr>
        <xdr:cNvPr id="9" name="四角形吹き出し 8">
          <a:extLst>
            <a:ext uri="{FF2B5EF4-FFF2-40B4-BE49-F238E27FC236}">
              <a16:creationId xmlns:a16="http://schemas.microsoft.com/office/drawing/2014/main" id="{00000000-0008-0000-0400-000003000000}"/>
            </a:ext>
          </a:extLst>
        </xdr:cNvPr>
        <xdr:cNvSpPr/>
      </xdr:nvSpPr>
      <xdr:spPr bwMode="auto">
        <a:xfrm>
          <a:off x="2587624" y="134938"/>
          <a:ext cx="2865437" cy="420688"/>
        </a:xfrm>
        <a:prstGeom prst="wedgeRectCallout">
          <a:avLst>
            <a:gd name="adj1" fmla="val -28171"/>
            <a:gd name="adj2" fmla="val -1187"/>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b="1">
              <a:solidFill>
                <a:srgbClr val="FF0000"/>
              </a:solidFill>
            </a:rPr>
            <a:t>実績報告書の提出期限は</a:t>
          </a:r>
          <a:endParaRPr kumimoji="1" lang="en-US" altLang="ja-JP" sz="1200" b="1">
            <a:solidFill>
              <a:srgbClr val="FF0000"/>
            </a:solidFill>
          </a:endParaRPr>
        </a:p>
        <a:p>
          <a:pPr algn="l"/>
          <a:r>
            <a:rPr kumimoji="1" lang="ja-JP" altLang="en-US" sz="1200" b="1">
              <a:solidFill>
                <a:srgbClr val="FF0000"/>
              </a:solidFill>
            </a:rPr>
            <a:t>令和</a:t>
          </a:r>
          <a:r>
            <a:rPr kumimoji="1" lang="en-US" altLang="ja-JP" sz="1200" b="1">
              <a:solidFill>
                <a:srgbClr val="FF0000"/>
              </a:solidFill>
            </a:rPr>
            <a:t>7</a:t>
          </a:r>
          <a:r>
            <a:rPr kumimoji="1" lang="ja-JP" altLang="en-US" sz="1200" b="1">
              <a:solidFill>
                <a:srgbClr val="FF0000"/>
              </a:solidFill>
            </a:rPr>
            <a:t>年</a:t>
          </a:r>
          <a:r>
            <a:rPr kumimoji="1" lang="en-US" altLang="ja-JP" sz="1200" b="1">
              <a:solidFill>
                <a:srgbClr val="FF0000"/>
              </a:solidFill>
            </a:rPr>
            <a:t>3</a:t>
          </a:r>
          <a:r>
            <a:rPr kumimoji="1" lang="ja-JP" altLang="en-US" sz="1200" b="1">
              <a:solidFill>
                <a:srgbClr val="FF0000"/>
              </a:solidFill>
            </a:rPr>
            <a:t>月</a:t>
          </a:r>
          <a:r>
            <a:rPr kumimoji="1" lang="en-US" altLang="ja-JP" sz="1200" b="1">
              <a:solidFill>
                <a:srgbClr val="FF0000"/>
              </a:solidFill>
            </a:rPr>
            <a:t>14</a:t>
          </a:r>
          <a:r>
            <a:rPr kumimoji="1" lang="ja-JP" altLang="en-US" sz="1200" b="1">
              <a:solidFill>
                <a:srgbClr val="FF0000"/>
              </a:solidFill>
            </a:rPr>
            <a:t>日（金）までとなっております。</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533400</xdr:colOff>
      <xdr:row>43</xdr:row>
      <xdr:rowOff>9525</xdr:rowOff>
    </xdr:from>
    <xdr:to>
      <xdr:col>8</xdr:col>
      <xdr:colOff>542925</xdr:colOff>
      <xdr:row>44</xdr:row>
      <xdr:rowOff>76200</xdr:rowOff>
    </xdr:to>
    <xdr:sp macro="" textlink="">
      <xdr:nvSpPr>
        <xdr:cNvPr id="9" name="四角形吹き出し 8">
          <a:extLst>
            <a:ext uri="{FF2B5EF4-FFF2-40B4-BE49-F238E27FC236}">
              <a16:creationId xmlns:a16="http://schemas.microsoft.com/office/drawing/2014/main" id="{00000000-0008-0000-0500-000009000000}"/>
            </a:ext>
          </a:extLst>
        </xdr:cNvPr>
        <xdr:cNvSpPr/>
      </xdr:nvSpPr>
      <xdr:spPr bwMode="auto">
        <a:xfrm>
          <a:off x="3105150" y="6819900"/>
          <a:ext cx="2724150" cy="238125"/>
        </a:xfrm>
        <a:prstGeom prst="wedgeRectCallout">
          <a:avLst>
            <a:gd name="adj1" fmla="val -49383"/>
            <a:gd name="adj2" fmla="val 236385"/>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rPr>
            <a:t>※</a:t>
          </a:r>
          <a:r>
            <a:rPr kumimoji="1" lang="ja-JP" altLang="en-US" sz="1100" b="0" i="0" u="none" strike="noStrike" kern="0" cap="none" spc="0" normalizeH="0" baseline="0" noProof="0">
              <a:ln>
                <a:noFill/>
              </a:ln>
              <a:solidFill>
                <a:sysClr val="windowText" lastClr="000000"/>
              </a:solidFill>
              <a:effectLst/>
              <a:uLnTx/>
              <a:uFillTx/>
            </a:rPr>
            <a:t>本体・部品・工賃等の詳細が分かるもの</a:t>
          </a:r>
          <a:endParaRPr kumimoji="1" lang="en-US" altLang="ja-JP" sz="1100" b="0" i="0" u="none" strike="noStrike" kern="0" cap="none" spc="0" normalizeH="0" baseline="0" noProof="0">
            <a:ln>
              <a:noFill/>
            </a:ln>
            <a:solidFill>
              <a:sysClr val="windowText" lastClr="000000"/>
            </a:solidFill>
            <a:effectLst/>
            <a:uLnTx/>
            <a:uFillTx/>
          </a:endParaRPr>
        </a:p>
      </xdr:txBody>
    </xdr:sp>
    <xdr:clientData fPrintsWithSheet="0"/>
  </xdr:twoCellAnchor>
  <xdr:twoCellAnchor>
    <xdr:from>
      <xdr:col>9</xdr:col>
      <xdr:colOff>676275</xdr:colOff>
      <xdr:row>5</xdr:row>
      <xdr:rowOff>228599</xdr:rowOff>
    </xdr:from>
    <xdr:to>
      <xdr:col>15</xdr:col>
      <xdr:colOff>104775</xdr:colOff>
      <xdr:row>8</xdr:row>
      <xdr:rowOff>95250</xdr:rowOff>
    </xdr:to>
    <xdr:sp macro="" textlink="">
      <xdr:nvSpPr>
        <xdr:cNvPr id="10" name="四角形吹き出し 9">
          <a:extLst>
            <a:ext uri="{FF2B5EF4-FFF2-40B4-BE49-F238E27FC236}">
              <a16:creationId xmlns:a16="http://schemas.microsoft.com/office/drawing/2014/main" id="{00000000-0008-0000-0500-00000A000000}"/>
            </a:ext>
          </a:extLst>
        </xdr:cNvPr>
        <xdr:cNvSpPr/>
      </xdr:nvSpPr>
      <xdr:spPr bwMode="auto">
        <a:xfrm>
          <a:off x="6648450" y="1123949"/>
          <a:ext cx="3543300" cy="438151"/>
        </a:xfrm>
        <a:prstGeom prst="wedgeRectCallout">
          <a:avLst>
            <a:gd name="adj1" fmla="val -86899"/>
            <a:gd name="adj2" fmla="val 460"/>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車両と同時購入の交付申請書となります。</a:t>
          </a:r>
          <a:endParaRPr kumimoji="1" lang="en-US" altLang="ja-JP" sz="1100">
            <a:solidFill>
              <a:sysClr val="windowText" lastClr="000000"/>
            </a:solidFill>
          </a:endParaRPr>
        </a:p>
        <a:p>
          <a:pPr algn="l"/>
          <a:r>
            <a:rPr kumimoji="1" lang="en-US" altLang="ja-JP" sz="1100">
              <a:solidFill>
                <a:sysClr val="windowText" lastClr="000000"/>
              </a:solidFill>
            </a:rPr>
            <a:t>1</a:t>
          </a:r>
          <a:r>
            <a:rPr kumimoji="1" lang="ja-JP" altLang="en-US" sz="1100">
              <a:solidFill>
                <a:sysClr val="windowText" lastClr="000000"/>
              </a:solidFill>
            </a:rPr>
            <a:t>台</a:t>
          </a:r>
          <a:r>
            <a:rPr kumimoji="1" lang="en-US" altLang="ja-JP" sz="1100">
              <a:solidFill>
                <a:sysClr val="windowText" lastClr="000000"/>
              </a:solidFill>
            </a:rPr>
            <a:t>1</a:t>
          </a:r>
          <a:r>
            <a:rPr kumimoji="1" lang="ja-JP" altLang="en-US" sz="1100">
              <a:solidFill>
                <a:sysClr val="windowText" lastClr="000000"/>
              </a:solidFill>
            </a:rPr>
            <a:t>申請となります。</a:t>
          </a:r>
          <a:endParaRPr kumimoji="1" lang="en-US" altLang="ja-JP" sz="1100">
            <a:solidFill>
              <a:sysClr val="windowText" lastClr="000000"/>
            </a:solidFill>
          </a:endParaRPr>
        </a:p>
      </xdr:txBody>
    </xdr:sp>
    <xdr:clientData fPrintsWithSheet="0"/>
  </xdr:twoCellAnchor>
  <xdr:twoCellAnchor>
    <xdr:from>
      <xdr:col>10</xdr:col>
      <xdr:colOff>590549</xdr:colOff>
      <xdr:row>14</xdr:row>
      <xdr:rowOff>114301</xdr:rowOff>
    </xdr:from>
    <xdr:to>
      <xdr:col>16</xdr:col>
      <xdr:colOff>47624</xdr:colOff>
      <xdr:row>17</xdr:row>
      <xdr:rowOff>47625</xdr:rowOff>
    </xdr:to>
    <xdr:sp macro="" textlink="">
      <xdr:nvSpPr>
        <xdr:cNvPr id="11" name="四角形吹き出し 10">
          <a:extLst>
            <a:ext uri="{FF2B5EF4-FFF2-40B4-BE49-F238E27FC236}">
              <a16:creationId xmlns:a16="http://schemas.microsoft.com/office/drawing/2014/main" id="{00000000-0008-0000-0500-00000B000000}"/>
            </a:ext>
          </a:extLst>
        </xdr:cNvPr>
        <xdr:cNvSpPr/>
      </xdr:nvSpPr>
      <xdr:spPr bwMode="auto">
        <a:xfrm>
          <a:off x="7248524" y="2581276"/>
          <a:ext cx="3571875" cy="447674"/>
        </a:xfrm>
        <a:prstGeom prst="wedgeRectCallout">
          <a:avLst>
            <a:gd name="adj1" fmla="val -86899"/>
            <a:gd name="adj2" fmla="val 460"/>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車両数及び額は、導入一覧表のデータが反映されます。</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mn-lt"/>
              <a:ea typeface="+mn-ea"/>
              <a:cs typeface="+mn-cs"/>
            </a:rPr>
            <a:t>色がついている所は、自動的に値が入力されます。</a:t>
          </a:r>
          <a:endParaRPr lang="ja-JP" altLang="ja-JP">
            <a:effectLst/>
          </a:endParaRPr>
        </a:p>
        <a:p>
          <a:pPr algn="l"/>
          <a:endParaRPr kumimoji="1" lang="en-US" altLang="ja-JP" sz="1100">
            <a:solidFill>
              <a:sysClr val="windowText" lastClr="000000"/>
            </a:solidFill>
          </a:endParaRPr>
        </a:p>
      </xdr:txBody>
    </xdr:sp>
    <xdr:clientData fPrintsWithSheet="0"/>
  </xdr:twoCellAnchor>
  <xdr:twoCellAnchor editAs="oneCell">
    <xdr:from>
      <xdr:col>6</xdr:col>
      <xdr:colOff>47625</xdr:colOff>
      <xdr:row>58</xdr:row>
      <xdr:rowOff>47625</xdr:rowOff>
    </xdr:from>
    <xdr:to>
      <xdr:col>9</xdr:col>
      <xdr:colOff>623925</xdr:colOff>
      <xdr:row>62</xdr:row>
      <xdr:rowOff>32843</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3962400" y="9610725"/>
          <a:ext cx="2633700" cy="89009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L70"/>
  <sheetViews>
    <sheetView tabSelected="1" view="pageBreakPreview" zoomScaleNormal="100" zoomScaleSheetLayoutView="100" workbookViewId="0">
      <selection activeCell="A6" sqref="A6"/>
    </sheetView>
  </sheetViews>
  <sheetFormatPr defaultColWidth="9" defaultRowHeight="13.5" x14ac:dyDescent="0.15"/>
  <cols>
    <col min="1" max="1" width="7.125" style="130" customWidth="1"/>
    <col min="2" max="3" width="9" style="130"/>
    <col min="4" max="5" width="8.625" style="130" customWidth="1"/>
    <col min="6" max="6" width="12.25" style="130" bestFit="1" customWidth="1"/>
    <col min="7" max="16384" width="9" style="130"/>
  </cols>
  <sheetData>
    <row r="1" spans="1:11" x14ac:dyDescent="0.15">
      <c r="A1" s="130" t="s">
        <v>617</v>
      </c>
      <c r="H1" s="520" t="s">
        <v>1025</v>
      </c>
      <c r="I1" s="520"/>
      <c r="J1" s="520"/>
    </row>
    <row r="2" spans="1:11" ht="5.0999999999999996" customHeight="1" x14ac:dyDescent="0.15">
      <c r="A2" s="526"/>
      <c r="B2" s="526"/>
      <c r="C2" s="526"/>
      <c r="D2" s="526"/>
      <c r="E2" s="526"/>
      <c r="F2" s="526"/>
      <c r="G2" s="526"/>
      <c r="H2" s="526"/>
      <c r="I2" s="526"/>
      <c r="J2" s="526"/>
    </row>
    <row r="3" spans="1:11" x14ac:dyDescent="0.15">
      <c r="A3" s="524" t="s">
        <v>575</v>
      </c>
      <c r="B3" s="524"/>
      <c r="C3" s="524"/>
      <c r="D3" s="524"/>
      <c r="E3" s="524"/>
      <c r="F3" s="524"/>
      <c r="G3" s="524"/>
      <c r="H3" s="524"/>
      <c r="I3" s="524"/>
      <c r="J3" s="524"/>
    </row>
    <row r="4" spans="1:11" customFormat="1" ht="20.100000000000001" customHeight="1" x14ac:dyDescent="0.15">
      <c r="A4" s="164" t="s">
        <v>629</v>
      </c>
      <c r="B4" s="177"/>
      <c r="C4" s="116"/>
      <c r="D4" s="116"/>
      <c r="E4" s="116"/>
      <c r="G4" s="216" t="s">
        <v>580</v>
      </c>
      <c r="H4" s="530"/>
      <c r="I4" s="530"/>
      <c r="J4" s="530"/>
    </row>
    <row r="5" spans="1:11" customFormat="1" ht="20.100000000000001" customHeight="1" x14ac:dyDescent="0.15">
      <c r="A5" s="116"/>
      <c r="B5" s="177"/>
      <c r="C5" s="116"/>
      <c r="D5" s="116"/>
      <c r="E5" s="116"/>
      <c r="F5" s="116"/>
      <c r="G5" s="216" t="s">
        <v>729</v>
      </c>
      <c r="H5" s="531"/>
      <c r="I5" s="531"/>
      <c r="J5" s="531"/>
    </row>
    <row r="6" spans="1:11" customFormat="1" ht="20.100000000000001" customHeight="1" x14ac:dyDescent="0.15">
      <c r="A6" s="116"/>
      <c r="B6" s="177"/>
      <c r="C6" s="116"/>
      <c r="D6" s="116"/>
      <c r="E6" s="116"/>
      <c r="F6" s="116"/>
      <c r="G6" s="216" t="s">
        <v>582</v>
      </c>
      <c r="H6" s="531"/>
      <c r="I6" s="531"/>
      <c r="J6" s="531"/>
    </row>
    <row r="7" spans="1:11" ht="11.25" customHeight="1" x14ac:dyDescent="0.15">
      <c r="A7" s="116"/>
      <c r="B7" s="116"/>
      <c r="C7" s="116"/>
      <c r="D7" s="116"/>
      <c r="E7" s="116"/>
      <c r="F7" s="116"/>
      <c r="G7" s="116"/>
      <c r="H7" s="120"/>
      <c r="I7" s="120"/>
      <c r="J7" s="120"/>
    </row>
    <row r="8" spans="1:11" ht="14.25" x14ac:dyDescent="0.15">
      <c r="A8" s="527" t="s">
        <v>730</v>
      </c>
      <c r="B8" s="527"/>
      <c r="C8" s="527"/>
      <c r="D8" s="527"/>
      <c r="E8" s="527"/>
      <c r="F8" s="527"/>
      <c r="G8" s="527"/>
      <c r="H8" s="527"/>
      <c r="I8" s="527"/>
      <c r="J8" s="527"/>
    </row>
    <row r="9" spans="1:11" ht="11.45" customHeight="1" x14ac:dyDescent="0.15"/>
    <row r="10" spans="1:11" x14ac:dyDescent="0.15">
      <c r="A10" s="528" t="s">
        <v>657</v>
      </c>
      <c r="B10" s="528"/>
      <c r="C10" s="528"/>
      <c r="D10" s="528"/>
      <c r="E10" s="528"/>
      <c r="F10" s="528"/>
      <c r="G10" s="528"/>
      <c r="H10" s="528"/>
      <c r="I10" s="528"/>
      <c r="J10" s="528"/>
      <c r="K10" s="116"/>
    </row>
    <row r="11" spans="1:11" ht="9.9499999999999993" customHeight="1" x14ac:dyDescent="0.15">
      <c r="A11" s="120"/>
      <c r="B11" s="120"/>
      <c r="C11" s="120"/>
      <c r="D11" s="120"/>
      <c r="E11" s="120"/>
      <c r="F11" s="120"/>
      <c r="G11" s="120"/>
      <c r="H11" s="120"/>
      <c r="I11" s="120"/>
      <c r="J11" s="120"/>
      <c r="K11" s="116"/>
    </row>
    <row r="12" spans="1:11" x14ac:dyDescent="0.15">
      <c r="A12" s="529" t="s">
        <v>576</v>
      </c>
      <c r="B12" s="529"/>
      <c r="C12" s="529"/>
      <c r="D12" s="529"/>
      <c r="E12" s="529"/>
      <c r="F12" s="529"/>
      <c r="G12" s="529"/>
      <c r="H12" s="529"/>
      <c r="I12" s="529"/>
      <c r="J12" s="529"/>
    </row>
    <row r="13" spans="1:11" ht="9.9499999999999993" customHeight="1" x14ac:dyDescent="0.15"/>
    <row r="14" spans="1:11" x14ac:dyDescent="0.15">
      <c r="A14" s="118"/>
      <c r="B14" s="115" t="s">
        <v>579</v>
      </c>
      <c r="C14" s="117"/>
      <c r="D14" s="117"/>
      <c r="E14" s="117"/>
      <c r="F14" s="117"/>
      <c r="G14" s="117"/>
      <c r="H14" s="117"/>
      <c r="I14" s="117"/>
      <c r="J14" s="117"/>
    </row>
    <row r="15" spans="1:11" ht="12.75" customHeight="1" x14ac:dyDescent="0.15">
      <c r="A15" s="118"/>
      <c r="B15" s="115"/>
      <c r="C15" s="117"/>
      <c r="D15" s="117"/>
      <c r="E15" s="138"/>
      <c r="F15" s="138"/>
      <c r="G15" s="380"/>
      <c r="H15" s="139"/>
      <c r="I15" s="117"/>
      <c r="J15" s="117"/>
    </row>
    <row r="16" spans="1:11" ht="14.25" thickBot="1" x14ac:dyDescent="0.2">
      <c r="A16" s="163"/>
      <c r="B16" s="134" t="b">
        <v>0</v>
      </c>
      <c r="C16" s="161"/>
      <c r="D16" s="525" t="s">
        <v>596</v>
      </c>
      <c r="E16" s="525"/>
      <c r="F16" s="186" t="s">
        <v>636</v>
      </c>
      <c r="G16" s="381">
        <f>'導入内訳書、誓約書'!L8</f>
        <v>0</v>
      </c>
      <c r="H16" s="317" t="s">
        <v>602</v>
      </c>
      <c r="I16" s="532">
        <f>'導入内訳書、誓約書'!C8</f>
        <v>0</v>
      </c>
      <c r="J16" s="533"/>
    </row>
    <row r="17" spans="1:10" x14ac:dyDescent="0.15">
      <c r="A17" s="163"/>
      <c r="B17" s="135"/>
      <c r="C17" s="163"/>
      <c r="D17" s="191"/>
      <c r="E17" s="164"/>
      <c r="F17" s="144"/>
      <c r="G17" s="382"/>
      <c r="H17" s="164"/>
      <c r="I17" s="145"/>
      <c r="J17" s="164"/>
    </row>
    <row r="18" spans="1:10" ht="14.25" thickBot="1" x14ac:dyDescent="0.2">
      <c r="A18" s="163"/>
      <c r="B18" s="136" t="b">
        <v>0</v>
      </c>
      <c r="C18" s="200"/>
      <c r="D18" s="521" t="s">
        <v>597</v>
      </c>
      <c r="E18" s="521"/>
      <c r="F18" s="201" t="s">
        <v>635</v>
      </c>
      <c r="G18" s="383">
        <f>'導入内訳書、誓約書'!J20+'導入内訳書、誓約書'!J32</f>
        <v>0</v>
      </c>
      <c r="H18" s="198" t="s">
        <v>602</v>
      </c>
      <c r="I18" s="143"/>
      <c r="J18" s="301"/>
    </row>
    <row r="19" spans="1:10" ht="11.1" customHeight="1" x14ac:dyDescent="0.15">
      <c r="A19" s="163"/>
      <c r="B19" s="136"/>
      <c r="C19" s="148"/>
      <c r="D19" s="142"/>
      <c r="E19" s="144"/>
      <c r="F19" s="142"/>
      <c r="G19" s="384"/>
      <c r="H19" s="144"/>
      <c r="I19" s="143"/>
      <c r="J19" s="149"/>
    </row>
    <row r="20" spans="1:10" ht="11.1" customHeight="1" thickBot="1" x14ac:dyDescent="0.2">
      <c r="A20" s="163"/>
      <c r="B20" s="136"/>
      <c r="C20" s="148"/>
      <c r="D20" s="142"/>
      <c r="E20" s="157" t="s">
        <v>614</v>
      </c>
      <c r="F20" s="202" t="str">
        <f>導入一覧表1!D11</f>
        <v>後方</v>
      </c>
      <c r="G20" s="385">
        <f>'導入内訳書、誓約書'!K20</f>
        <v>0</v>
      </c>
      <c r="H20" s="144" t="s">
        <v>616</v>
      </c>
      <c r="I20" s="143"/>
      <c r="J20" s="149"/>
    </row>
    <row r="21" spans="1:10" ht="11.1" customHeight="1" x14ac:dyDescent="0.15">
      <c r="A21" s="163"/>
      <c r="B21" s="136"/>
      <c r="C21" s="148"/>
      <c r="D21" s="142"/>
      <c r="E21" s="144"/>
      <c r="F21" s="142"/>
      <c r="G21" s="384"/>
      <c r="H21" s="144"/>
      <c r="I21" s="143"/>
      <c r="J21" s="149"/>
    </row>
    <row r="22" spans="1:10" ht="11.1" customHeight="1" thickBot="1" x14ac:dyDescent="0.2">
      <c r="A22" s="163"/>
      <c r="B22" s="136"/>
      <c r="C22" s="148"/>
      <c r="D22" s="142"/>
      <c r="E22" s="157" t="s">
        <v>615</v>
      </c>
      <c r="F22" s="202" t="str">
        <f>導入一覧表1!D13</f>
        <v>側方</v>
      </c>
      <c r="G22" s="385">
        <f>'導入内訳書、誓約書'!L20</f>
        <v>0</v>
      </c>
      <c r="H22" s="144" t="s">
        <v>616</v>
      </c>
      <c r="I22" s="143"/>
      <c r="J22" s="149"/>
    </row>
    <row r="23" spans="1:10" ht="11.1" customHeight="1" x14ac:dyDescent="0.15">
      <c r="A23" s="497"/>
      <c r="B23" s="136"/>
      <c r="C23" s="148"/>
      <c r="D23" s="142"/>
      <c r="E23" s="157"/>
      <c r="F23" s="472"/>
      <c r="G23" s="473"/>
      <c r="H23" s="144"/>
      <c r="I23" s="143"/>
      <c r="J23" s="149"/>
    </row>
    <row r="24" spans="1:10" ht="11.1" customHeight="1" thickBot="1" x14ac:dyDescent="0.2">
      <c r="A24" s="497"/>
      <c r="B24" s="136"/>
      <c r="C24" s="148"/>
      <c r="D24" s="142"/>
      <c r="E24" s="157" t="s">
        <v>614</v>
      </c>
      <c r="F24" s="202" t="str">
        <f>導入一覧表1!D15</f>
        <v>側方衝突</v>
      </c>
      <c r="G24" s="385">
        <f>'導入内訳書、誓約書'!M20</f>
        <v>0</v>
      </c>
      <c r="H24" s="144" t="s">
        <v>616</v>
      </c>
      <c r="I24" s="143"/>
      <c r="J24" s="149"/>
    </row>
    <row r="25" spans="1:10" ht="11.1" customHeight="1" x14ac:dyDescent="0.15">
      <c r="A25" s="163"/>
      <c r="B25" s="136"/>
      <c r="C25" s="148"/>
      <c r="D25" s="142"/>
      <c r="E25" s="144"/>
      <c r="F25" s="142"/>
      <c r="G25" s="384"/>
      <c r="H25" s="144"/>
      <c r="I25" s="143"/>
      <c r="J25" s="149"/>
    </row>
    <row r="26" spans="1:10" ht="11.1" customHeight="1" thickBot="1" x14ac:dyDescent="0.2">
      <c r="A26" s="199"/>
      <c r="B26" s="136"/>
      <c r="C26" s="148"/>
      <c r="D26" s="142"/>
      <c r="E26" s="157" t="s">
        <v>614</v>
      </c>
      <c r="F26" s="202" t="str">
        <f>導入一覧表1!D17</f>
        <v>ｲﾝﾀｰﾛｯｸ</v>
      </c>
      <c r="G26" s="385">
        <f>'導入内訳書、誓約書'!N20</f>
        <v>0</v>
      </c>
      <c r="H26" s="144" t="s">
        <v>616</v>
      </c>
      <c r="I26" s="143"/>
      <c r="J26" s="149"/>
    </row>
    <row r="27" spans="1:10" ht="10.5" customHeight="1" x14ac:dyDescent="0.15">
      <c r="A27" s="471"/>
      <c r="B27" s="136"/>
      <c r="C27" s="148"/>
      <c r="D27" s="142"/>
      <c r="E27" s="157"/>
      <c r="F27" s="472"/>
      <c r="G27" s="473"/>
      <c r="H27" s="144"/>
      <c r="I27" s="143"/>
      <c r="J27" s="149"/>
    </row>
    <row r="28" spans="1:10" ht="11.1" customHeight="1" thickBot="1" x14ac:dyDescent="0.2">
      <c r="A28" s="483"/>
      <c r="B28" s="136"/>
      <c r="C28" s="148"/>
      <c r="D28" s="142"/>
      <c r="E28" s="157" t="s">
        <v>614</v>
      </c>
      <c r="F28" s="202" t="str">
        <f>導入一覧表1!D19</f>
        <v>後付安全装置</v>
      </c>
      <c r="G28" s="385">
        <f>('導入内訳書、誓約書'!O20)</f>
        <v>0</v>
      </c>
      <c r="H28" s="144" t="s">
        <v>616</v>
      </c>
      <c r="I28" s="143"/>
      <c r="J28" s="149"/>
    </row>
    <row r="29" spans="1:10" ht="11.1" customHeight="1" x14ac:dyDescent="0.15">
      <c r="A29" s="483"/>
      <c r="B29" s="136"/>
      <c r="C29" s="148"/>
      <c r="D29" s="142"/>
      <c r="E29" s="157"/>
      <c r="F29" s="472"/>
      <c r="G29" s="473"/>
      <c r="H29" s="144"/>
      <c r="I29" s="143"/>
      <c r="J29" s="149"/>
    </row>
    <row r="30" spans="1:10" ht="11.1" customHeight="1" thickBot="1" x14ac:dyDescent="0.2">
      <c r="A30" s="471"/>
      <c r="B30" s="136"/>
      <c r="C30" s="148"/>
      <c r="D30" s="142"/>
      <c r="E30" s="157" t="s">
        <v>614</v>
      </c>
      <c r="F30" s="202" t="str">
        <f>導入一覧表1!D21</f>
        <v>トルクレンチ</v>
      </c>
      <c r="G30" s="385">
        <f>COUNTA('導入内訳書、誓約書'!E26:F31)</f>
        <v>0</v>
      </c>
      <c r="H30" s="144" t="s">
        <v>616</v>
      </c>
      <c r="I30" s="143"/>
      <c r="J30" s="149"/>
    </row>
    <row r="31" spans="1:10" ht="11.1" customHeight="1" x14ac:dyDescent="0.15">
      <c r="A31" s="483"/>
      <c r="B31" s="136"/>
      <c r="C31" s="150"/>
      <c r="D31" s="145"/>
      <c r="E31" s="475"/>
      <c r="F31" s="202"/>
      <c r="G31" s="487"/>
      <c r="H31" s="151"/>
      <c r="I31" s="152"/>
      <c r="J31" s="153"/>
    </row>
    <row r="32" spans="1:10" x14ac:dyDescent="0.15">
      <c r="A32" s="163"/>
      <c r="B32" s="137"/>
      <c r="C32" s="163"/>
      <c r="D32" s="191"/>
      <c r="E32" s="164"/>
      <c r="F32" s="164"/>
      <c r="G32" s="387"/>
      <c r="H32" s="164"/>
      <c r="I32" s="163"/>
      <c r="J32" s="164"/>
    </row>
    <row r="33" spans="2:10" ht="14.25" thickBot="1" x14ac:dyDescent="0.2">
      <c r="B33" s="165" t="b">
        <v>0</v>
      </c>
      <c r="C33" s="166"/>
      <c r="D33" s="522" t="s">
        <v>598</v>
      </c>
      <c r="E33" s="522"/>
      <c r="F33" s="186" t="s">
        <v>635</v>
      </c>
      <c r="G33" s="388">
        <f>'導入内訳書、誓約書'!K38</f>
        <v>0</v>
      </c>
      <c r="H33" s="159" t="s">
        <v>603</v>
      </c>
      <c r="I33" s="371">
        <f>'導入内訳書、誓約書'!D38</f>
        <v>0</v>
      </c>
      <c r="J33" s="300"/>
    </row>
    <row r="34" spans="2:10" x14ac:dyDescent="0.15">
      <c r="B34" s="167"/>
      <c r="E34" s="168"/>
      <c r="F34" s="168"/>
      <c r="G34" s="389"/>
      <c r="H34" s="164"/>
      <c r="I34" s="131"/>
      <c r="J34" s="164"/>
    </row>
    <row r="35" spans="2:10" ht="14.25" thickBot="1" x14ac:dyDescent="0.2">
      <c r="B35" s="165" t="b">
        <v>1</v>
      </c>
      <c r="C35" s="166"/>
      <c r="D35" s="522" t="s">
        <v>599</v>
      </c>
      <c r="E35" s="522"/>
      <c r="F35" s="186" t="s">
        <v>635</v>
      </c>
      <c r="G35" s="388">
        <f>'導入内訳書、誓約書'!I47</f>
        <v>0</v>
      </c>
      <c r="H35" s="159" t="s">
        <v>603</v>
      </c>
      <c r="I35" s="306"/>
      <c r="J35" s="300"/>
    </row>
    <row r="36" spans="2:10" x14ac:dyDescent="0.15">
      <c r="B36" s="167"/>
      <c r="E36" s="168"/>
      <c r="F36" s="168"/>
      <c r="G36" s="389"/>
      <c r="H36" s="164"/>
      <c r="I36" s="131"/>
      <c r="J36" s="164"/>
    </row>
    <row r="37" spans="2:10" ht="14.25" thickBot="1" x14ac:dyDescent="0.2">
      <c r="B37" s="165" t="b">
        <v>0</v>
      </c>
      <c r="C37" s="166"/>
      <c r="D37" s="523" t="s">
        <v>600</v>
      </c>
      <c r="E37" s="523"/>
      <c r="F37" s="186" t="s">
        <v>635</v>
      </c>
      <c r="G37" s="388">
        <f>'導入内訳書、誓約書'!I53</f>
        <v>0</v>
      </c>
      <c r="H37" s="159" t="s">
        <v>604</v>
      </c>
      <c r="I37" s="306"/>
      <c r="J37" s="300"/>
    </row>
    <row r="38" spans="2:10" x14ac:dyDescent="0.15">
      <c r="B38" s="167"/>
      <c r="E38" s="168"/>
      <c r="F38" s="168"/>
      <c r="G38" s="389"/>
      <c r="H38" s="164"/>
      <c r="I38" s="302"/>
      <c r="J38" s="303"/>
    </row>
    <row r="39" spans="2:10" ht="14.25" thickBot="1" x14ac:dyDescent="0.2">
      <c r="B39" s="169" t="b">
        <v>1</v>
      </c>
      <c r="C39" s="170"/>
      <c r="D39" s="519" t="s">
        <v>618</v>
      </c>
      <c r="E39" s="519"/>
      <c r="F39" s="185" t="s">
        <v>635</v>
      </c>
      <c r="G39" s="388">
        <f>SUM(G40:G47)</f>
        <v>0</v>
      </c>
      <c r="H39" s="192" t="s">
        <v>603</v>
      </c>
      <c r="I39" s="307"/>
      <c r="J39" s="301"/>
    </row>
    <row r="40" spans="2:10" ht="11.1" customHeight="1" x14ac:dyDescent="0.15">
      <c r="B40" s="169"/>
      <c r="C40" s="171"/>
      <c r="D40" s="193"/>
      <c r="E40" s="172"/>
      <c r="F40" s="173"/>
      <c r="G40" s="390"/>
      <c r="H40" s="144"/>
      <c r="I40" s="304"/>
      <c r="J40" s="305"/>
    </row>
    <row r="41" spans="2:10" ht="11.1" customHeight="1" thickBot="1" x14ac:dyDescent="0.2">
      <c r="B41" s="169"/>
      <c r="C41" s="158"/>
      <c r="D41" s="157" t="s">
        <v>614</v>
      </c>
      <c r="E41" s="508">
        <f>'導入内訳書、誓約書'!D60</f>
        <v>0</v>
      </c>
      <c r="F41" s="508"/>
      <c r="G41" s="385">
        <f>'導入内訳書、誓約書'!I60</f>
        <v>0</v>
      </c>
      <c r="H41" s="144" t="s">
        <v>616</v>
      </c>
      <c r="I41" s="304"/>
      <c r="J41" s="305"/>
    </row>
    <row r="42" spans="2:10" ht="11.1" customHeight="1" x14ac:dyDescent="0.15">
      <c r="B42" s="169"/>
      <c r="C42" s="171"/>
      <c r="D42" s="193"/>
      <c r="E42" s="172"/>
      <c r="F42" s="173"/>
      <c r="G42" s="384"/>
      <c r="H42" s="144"/>
      <c r="I42" s="147"/>
      <c r="J42" s="149"/>
    </row>
    <row r="43" spans="2:10" ht="11.1" customHeight="1" thickBot="1" x14ac:dyDescent="0.2">
      <c r="B43" s="169"/>
      <c r="C43" s="158"/>
      <c r="D43" s="157" t="s">
        <v>614</v>
      </c>
      <c r="E43" s="508">
        <f>'導入内訳書、誓約書'!D62</f>
        <v>0</v>
      </c>
      <c r="F43" s="508"/>
      <c r="G43" s="385">
        <f>'導入内訳書、誓約書'!I62</f>
        <v>0</v>
      </c>
      <c r="H43" s="144" t="s">
        <v>616</v>
      </c>
      <c r="I43" s="147"/>
      <c r="J43" s="149"/>
    </row>
    <row r="44" spans="2:10" ht="11.1" customHeight="1" x14ac:dyDescent="0.15">
      <c r="B44" s="169"/>
      <c r="C44" s="171"/>
      <c r="D44" s="193"/>
      <c r="E44" s="172"/>
      <c r="F44" s="173"/>
      <c r="G44" s="384"/>
      <c r="H44" s="144"/>
      <c r="I44" s="147"/>
      <c r="J44" s="149"/>
    </row>
    <row r="45" spans="2:10" ht="11.1" customHeight="1" thickBot="1" x14ac:dyDescent="0.2">
      <c r="B45" s="169"/>
      <c r="C45" s="158"/>
      <c r="D45" s="157" t="s">
        <v>614</v>
      </c>
      <c r="E45" s="508">
        <f>'導入内訳書、誓約書'!D64</f>
        <v>0</v>
      </c>
      <c r="F45" s="508"/>
      <c r="G45" s="385">
        <f>'導入内訳書、誓約書'!I64</f>
        <v>0</v>
      </c>
      <c r="H45" s="144" t="s">
        <v>616</v>
      </c>
      <c r="I45" s="147"/>
      <c r="J45" s="149"/>
    </row>
    <row r="46" spans="2:10" ht="11.1" customHeight="1" x14ac:dyDescent="0.15">
      <c r="B46" s="169"/>
      <c r="C46" s="171"/>
      <c r="D46" s="193"/>
      <c r="E46" s="172"/>
      <c r="F46" s="173"/>
      <c r="G46" s="384"/>
      <c r="H46" s="144"/>
      <c r="I46" s="147"/>
      <c r="J46" s="149"/>
    </row>
    <row r="47" spans="2:10" ht="11.1" customHeight="1" thickBot="1" x14ac:dyDescent="0.2">
      <c r="B47" s="169"/>
      <c r="C47" s="158"/>
      <c r="D47" s="157" t="s">
        <v>614</v>
      </c>
      <c r="E47" s="508">
        <f>'導入内訳書、誓約書'!D66</f>
        <v>0</v>
      </c>
      <c r="F47" s="508"/>
      <c r="G47" s="385">
        <f>'導入内訳書、誓約書'!I66</f>
        <v>0</v>
      </c>
      <c r="H47" s="144" t="s">
        <v>616</v>
      </c>
      <c r="I47" s="147"/>
      <c r="J47" s="149"/>
    </row>
    <row r="48" spans="2:10" ht="11.1" customHeight="1" x14ac:dyDescent="0.15">
      <c r="B48" s="169"/>
      <c r="C48" s="174"/>
      <c r="D48" s="176"/>
      <c r="E48" s="175"/>
      <c r="F48" s="175"/>
      <c r="G48" s="154"/>
      <c r="H48" s="151"/>
      <c r="I48" s="154"/>
      <c r="J48" s="153"/>
    </row>
    <row r="49" spans="1:12" s="325" customFormat="1" x14ac:dyDescent="0.15">
      <c r="A49" s="516" t="s">
        <v>752</v>
      </c>
      <c r="B49" s="516"/>
      <c r="C49" s="516"/>
      <c r="D49" s="516"/>
      <c r="E49" s="516"/>
      <c r="F49" s="516"/>
      <c r="G49" s="516"/>
      <c r="H49" s="516"/>
      <c r="I49" s="516"/>
      <c r="J49" s="516"/>
    </row>
    <row r="50" spans="1:12" s="326" customFormat="1" x14ac:dyDescent="0.15">
      <c r="A50" s="517" t="s">
        <v>788</v>
      </c>
      <c r="B50" s="517"/>
      <c r="C50" s="517"/>
      <c r="D50" s="517"/>
      <c r="E50" s="517"/>
      <c r="F50" s="517"/>
      <c r="G50" s="517"/>
      <c r="H50" s="517"/>
      <c r="I50" s="517"/>
      <c r="J50" s="517"/>
    </row>
    <row r="51" spans="1:12" customFormat="1" ht="17.25" x14ac:dyDescent="0.2">
      <c r="A51" s="538" t="s">
        <v>799</v>
      </c>
      <c r="B51" s="538"/>
      <c r="C51" s="193"/>
      <c r="D51" s="193"/>
      <c r="E51" s="193"/>
      <c r="F51" s="193"/>
      <c r="G51" s="193"/>
      <c r="H51" s="193"/>
      <c r="I51" s="193"/>
      <c r="J51" s="193"/>
    </row>
    <row r="52" spans="1:12" ht="21.75" customHeight="1" x14ac:dyDescent="0.15">
      <c r="A52" s="539" t="s">
        <v>652</v>
      </c>
      <c r="B52" s="540"/>
      <c r="C52" s="541" t="s">
        <v>1024</v>
      </c>
      <c r="D52" s="542"/>
      <c r="E52" s="542"/>
      <c r="F52" s="542"/>
      <c r="G52" s="542"/>
      <c r="H52" s="542"/>
      <c r="I52" s="542"/>
      <c r="J52" s="542"/>
    </row>
    <row r="53" spans="1:12" customFormat="1" x14ac:dyDescent="0.15">
      <c r="A53" s="537" t="s">
        <v>632</v>
      </c>
      <c r="B53" s="537"/>
      <c r="C53" s="513" t="s">
        <v>633</v>
      </c>
      <c r="D53" s="514"/>
      <c r="E53" s="513" t="s">
        <v>645</v>
      </c>
      <c r="F53" s="514"/>
      <c r="G53" s="513" t="s">
        <v>647</v>
      </c>
      <c r="H53" s="514"/>
      <c r="I53" s="513" t="s">
        <v>646</v>
      </c>
      <c r="J53" s="514"/>
    </row>
    <row r="54" spans="1:12" customFormat="1" ht="20.100000000000001" customHeight="1" x14ac:dyDescent="0.15">
      <c r="A54" s="534"/>
      <c r="B54" s="534"/>
      <c r="C54" s="535"/>
      <c r="D54" s="536"/>
      <c r="E54" s="509"/>
      <c r="F54" s="510"/>
      <c r="G54" s="509"/>
      <c r="H54" s="510"/>
      <c r="I54" s="511"/>
      <c r="J54" s="512"/>
    </row>
    <row r="55" spans="1:12" customFormat="1" ht="9" customHeight="1" x14ac:dyDescent="0.15">
      <c r="A55" s="195"/>
      <c r="B55" s="195"/>
      <c r="C55" s="196"/>
      <c r="D55" s="196"/>
      <c r="E55" s="194"/>
      <c r="F55" s="194"/>
      <c r="G55" s="194"/>
      <c r="H55" s="194"/>
      <c r="I55" s="194"/>
      <c r="J55" s="194"/>
    </row>
    <row r="56" spans="1:12" customFormat="1" ht="17.25" x14ac:dyDescent="0.2">
      <c r="A56" s="518" t="s">
        <v>727</v>
      </c>
      <c r="B56" s="518"/>
      <c r="C56" s="193"/>
      <c r="D56" s="193"/>
      <c r="E56" s="193"/>
      <c r="F56" s="193"/>
      <c r="G56" s="193"/>
      <c r="H56" s="193"/>
      <c r="I56" s="193"/>
      <c r="J56" s="193"/>
    </row>
    <row r="57" spans="1:12" customFormat="1" x14ac:dyDescent="0.15">
      <c r="A57" s="537" t="s">
        <v>796</v>
      </c>
      <c r="B57" s="537"/>
      <c r="C57" s="513" t="s">
        <v>795</v>
      </c>
      <c r="D57" s="514"/>
      <c r="E57" s="513" t="s">
        <v>645</v>
      </c>
      <c r="F57" s="514"/>
      <c r="G57" s="513" t="s">
        <v>647</v>
      </c>
      <c r="H57" s="514"/>
      <c r="I57" s="513" t="s">
        <v>646</v>
      </c>
      <c r="J57" s="514"/>
    </row>
    <row r="58" spans="1:12" customFormat="1" ht="20.100000000000001" customHeight="1" x14ac:dyDescent="0.15">
      <c r="A58" s="534"/>
      <c r="B58" s="534"/>
      <c r="C58" s="535"/>
      <c r="D58" s="536"/>
      <c r="E58" s="509"/>
      <c r="F58" s="510"/>
      <c r="G58" s="509"/>
      <c r="H58" s="510"/>
      <c r="I58" s="511"/>
      <c r="J58" s="512"/>
      <c r="L58" s="19"/>
    </row>
    <row r="59" spans="1:12" customFormat="1" ht="10.5" customHeight="1" thickBot="1" x14ac:dyDescent="0.25">
      <c r="A59" s="308"/>
      <c r="B59" s="309"/>
      <c r="C59" s="310"/>
      <c r="D59" s="310"/>
      <c r="E59" s="310"/>
      <c r="F59" s="310"/>
      <c r="G59" s="310"/>
      <c r="H59" s="310"/>
      <c r="I59" s="311"/>
      <c r="J59" s="311"/>
    </row>
    <row r="60" spans="1:12" customFormat="1" x14ac:dyDescent="0.15">
      <c r="A60" s="130" t="s">
        <v>630</v>
      </c>
      <c r="B60" s="172"/>
      <c r="C60" s="193"/>
      <c r="D60" s="193"/>
      <c r="E60" s="193"/>
      <c r="F60" s="193"/>
      <c r="G60" s="193"/>
      <c r="H60" s="193"/>
      <c r="I60" s="515" t="str">
        <f>"岐ト協発第"&amp;トラック協会使用!C3&amp;"号"</f>
        <v>岐ト協発第号</v>
      </c>
      <c r="J60" s="515"/>
    </row>
    <row r="61" spans="1:12" customFormat="1" x14ac:dyDescent="0.15">
      <c r="A61" s="130"/>
      <c r="B61" s="178"/>
      <c r="C61" s="506"/>
      <c r="D61" s="506"/>
      <c r="E61" s="506"/>
      <c r="F61" s="506"/>
      <c r="G61" s="506"/>
      <c r="H61" s="507" t="str">
        <f>トラック協会使用!D3</f>
        <v>令和　年　月　日</v>
      </c>
      <c r="I61" s="507"/>
      <c r="J61" s="507"/>
    </row>
    <row r="62" spans="1:12" customFormat="1" x14ac:dyDescent="0.15">
      <c r="A62" s="130"/>
      <c r="B62" s="178"/>
      <c r="C62" s="313"/>
      <c r="D62" s="313"/>
      <c r="E62" s="313"/>
      <c r="F62" s="313"/>
      <c r="G62" s="313"/>
      <c r="H62" s="313"/>
      <c r="I62" s="313"/>
      <c r="J62" s="313"/>
      <c r="L62" s="19"/>
    </row>
    <row r="63" spans="1:12" customFormat="1" ht="17.25" x14ac:dyDescent="0.2">
      <c r="A63" s="130"/>
      <c r="B63" s="178"/>
      <c r="C63" s="546" t="s">
        <v>656</v>
      </c>
      <c r="D63" s="546"/>
      <c r="E63" s="546"/>
      <c r="F63" s="546"/>
      <c r="G63" s="546"/>
      <c r="H63" s="546"/>
      <c r="I63" s="279"/>
      <c r="J63" s="279"/>
    </row>
    <row r="64" spans="1:12" customFormat="1" ht="22.5" customHeight="1" x14ac:dyDescent="0.2">
      <c r="A64" s="130"/>
      <c r="B64" s="178"/>
      <c r="C64" s="197"/>
      <c r="D64" s="197"/>
      <c r="E64" s="197"/>
      <c r="F64" s="197"/>
      <c r="G64" s="197"/>
      <c r="H64" s="197"/>
      <c r="I64" s="279"/>
      <c r="J64" s="279"/>
    </row>
    <row r="65" spans="1:10" customFormat="1" x14ac:dyDescent="0.15">
      <c r="A65" s="547">
        <f>H5</f>
        <v>0</v>
      </c>
      <c r="B65" s="547"/>
      <c r="C65" s="547"/>
      <c r="D65" s="278" t="s">
        <v>631</v>
      </c>
      <c r="E65" s="278"/>
      <c r="F65" s="130"/>
      <c r="G65" s="548" t="s">
        <v>649</v>
      </c>
      <c r="H65" s="548"/>
      <c r="I65" s="548"/>
      <c r="J65" s="548"/>
    </row>
    <row r="66" spans="1:10" customFormat="1" x14ac:dyDescent="0.15">
      <c r="A66" s="130"/>
      <c r="B66" s="217"/>
      <c r="C66" s="217"/>
      <c r="D66" s="217"/>
      <c r="E66" s="130"/>
      <c r="F66" s="130"/>
      <c r="G66" s="548" t="s">
        <v>650</v>
      </c>
      <c r="H66" s="548"/>
      <c r="I66" s="548"/>
      <c r="J66" s="548"/>
    </row>
    <row r="67" spans="1:10" customFormat="1" ht="18.75" customHeight="1" x14ac:dyDescent="0.15">
      <c r="A67" s="130"/>
      <c r="B67" s="217"/>
      <c r="C67" s="217"/>
      <c r="D67" s="217"/>
      <c r="E67" s="130"/>
      <c r="F67" s="130"/>
      <c r="G67" s="130"/>
      <c r="H67" s="280"/>
      <c r="I67" s="280"/>
      <c r="J67" s="280"/>
    </row>
    <row r="68" spans="1:10" customFormat="1" x14ac:dyDescent="0.15">
      <c r="A68" s="549" t="s">
        <v>648</v>
      </c>
      <c r="B68" s="549"/>
      <c r="C68" s="549"/>
      <c r="D68" s="549"/>
      <c r="E68" s="549"/>
      <c r="F68" s="549"/>
      <c r="G68" s="549"/>
      <c r="H68" s="549"/>
      <c r="I68" s="549"/>
      <c r="J68" s="549"/>
    </row>
    <row r="69" spans="1:10" customFormat="1" ht="13.5" customHeight="1" x14ac:dyDescent="0.15">
      <c r="A69" s="130"/>
      <c r="B69" s="179"/>
      <c r="C69" s="179"/>
      <c r="D69" s="543"/>
      <c r="E69" s="543"/>
      <c r="F69" s="299"/>
      <c r="G69" s="299"/>
      <c r="H69" s="236"/>
      <c r="I69" s="179"/>
      <c r="J69" s="179"/>
    </row>
    <row r="70" spans="1:10" customFormat="1" ht="14.25" customHeight="1" x14ac:dyDescent="0.15">
      <c r="A70" s="130"/>
      <c r="B70" s="179"/>
      <c r="C70" s="179"/>
      <c r="D70" s="545" t="s">
        <v>1082</v>
      </c>
      <c r="E70" s="545"/>
      <c r="F70" s="344">
        <f>トラック協会使用!A3</f>
        <v>0</v>
      </c>
      <c r="G70" s="312" t="s">
        <v>728</v>
      </c>
      <c r="H70" s="236"/>
      <c r="I70" s="544"/>
      <c r="J70" s="544"/>
    </row>
  </sheetData>
  <sheetProtection sheet="1" objects="1" scenarios="1"/>
  <mergeCells count="57">
    <mergeCell ref="D69:E69"/>
    <mergeCell ref="I70:J70"/>
    <mergeCell ref="D70:E70"/>
    <mergeCell ref="C63:H63"/>
    <mergeCell ref="A65:C65"/>
    <mergeCell ref="G65:J65"/>
    <mergeCell ref="G66:J66"/>
    <mergeCell ref="A68:J68"/>
    <mergeCell ref="A51:B51"/>
    <mergeCell ref="E53:F53"/>
    <mergeCell ref="E54:F54"/>
    <mergeCell ref="A53:B53"/>
    <mergeCell ref="C53:D53"/>
    <mergeCell ref="A54:B54"/>
    <mergeCell ref="C54:D54"/>
    <mergeCell ref="A52:B52"/>
    <mergeCell ref="C52:J52"/>
    <mergeCell ref="G53:H53"/>
    <mergeCell ref="I53:J53"/>
    <mergeCell ref="A58:B58"/>
    <mergeCell ref="C58:D58"/>
    <mergeCell ref="E58:F58"/>
    <mergeCell ref="A57:B57"/>
    <mergeCell ref="C57:D57"/>
    <mergeCell ref="E57:F57"/>
    <mergeCell ref="D39:E39"/>
    <mergeCell ref="H1:J1"/>
    <mergeCell ref="D18:E18"/>
    <mergeCell ref="D33:E33"/>
    <mergeCell ref="D35:E35"/>
    <mergeCell ref="D37:E37"/>
    <mergeCell ref="A3:J3"/>
    <mergeCell ref="D16:E16"/>
    <mergeCell ref="A2:J2"/>
    <mergeCell ref="A8:J8"/>
    <mergeCell ref="A10:J10"/>
    <mergeCell ref="A12:J12"/>
    <mergeCell ref="H4:J4"/>
    <mergeCell ref="H6:J6"/>
    <mergeCell ref="H5:J5"/>
    <mergeCell ref="I16:J16"/>
    <mergeCell ref="C61:G61"/>
    <mergeCell ref="H61:J61"/>
    <mergeCell ref="E41:F41"/>
    <mergeCell ref="E43:F43"/>
    <mergeCell ref="E45:F45"/>
    <mergeCell ref="E47:F47"/>
    <mergeCell ref="G58:H58"/>
    <mergeCell ref="I58:J58"/>
    <mergeCell ref="G57:H57"/>
    <mergeCell ref="I57:J57"/>
    <mergeCell ref="I60:J60"/>
    <mergeCell ref="G54:H54"/>
    <mergeCell ref="I54:J54"/>
    <mergeCell ref="A49:J49"/>
    <mergeCell ref="A50:J50"/>
    <mergeCell ref="A56:B56"/>
  </mergeCells>
  <phoneticPr fontId="2"/>
  <conditionalFormatting sqref="G16">
    <cfRule type="cellIs" dxfId="24" priority="13" operator="greaterThan">
      <formula>0</formula>
    </cfRule>
  </conditionalFormatting>
  <conditionalFormatting sqref="G38:G48 G32 G16:G23 G25:G27">
    <cfRule type="cellIs" dxfId="23" priority="12" operator="greaterThan">
      <formula>0</formula>
    </cfRule>
  </conditionalFormatting>
  <conditionalFormatting sqref="G33">
    <cfRule type="cellIs" dxfId="22" priority="11" operator="greaterThan">
      <formula>0</formula>
    </cfRule>
  </conditionalFormatting>
  <conditionalFormatting sqref="G32:G47 G16:G23 G25:G27">
    <cfRule type="cellIs" dxfId="21" priority="10" operator="greaterThan">
      <formula>0</formula>
    </cfRule>
  </conditionalFormatting>
  <conditionalFormatting sqref="E41:F47">
    <cfRule type="cellIs" dxfId="20" priority="9" operator="greaterThan">
      <formula>0</formula>
    </cfRule>
  </conditionalFormatting>
  <conditionalFormatting sqref="I16:J16">
    <cfRule type="cellIs" dxfId="19" priority="8" operator="greaterThan">
      <formula>0</formula>
    </cfRule>
  </conditionalFormatting>
  <conditionalFormatting sqref="I33">
    <cfRule type="cellIs" dxfId="18" priority="7" operator="greaterThan">
      <formula>0</formula>
    </cfRule>
  </conditionalFormatting>
  <conditionalFormatting sqref="G30:G31">
    <cfRule type="cellIs" dxfId="17" priority="6" operator="greaterThan">
      <formula>0</formula>
    </cfRule>
  </conditionalFormatting>
  <conditionalFormatting sqref="G30:G31">
    <cfRule type="cellIs" dxfId="16" priority="5" operator="greaterThan">
      <formula>0</formula>
    </cfRule>
  </conditionalFormatting>
  <conditionalFormatting sqref="G28:G29">
    <cfRule type="cellIs" dxfId="15" priority="4" operator="greaterThan">
      <formula>0</formula>
    </cfRule>
  </conditionalFormatting>
  <conditionalFormatting sqref="G28:G29">
    <cfRule type="cellIs" dxfId="14" priority="3" operator="greaterThan">
      <formula>0</formula>
    </cfRule>
  </conditionalFormatting>
  <conditionalFormatting sqref="G24">
    <cfRule type="cellIs" dxfId="13" priority="2" operator="greaterThan">
      <formula>0</formula>
    </cfRule>
  </conditionalFormatting>
  <conditionalFormatting sqref="G24">
    <cfRule type="cellIs" dxfId="12" priority="1" operator="greaterThan">
      <formula>0</formula>
    </cfRule>
  </conditionalFormatting>
  <pageMargins left="0.70866141732283472" right="0.70866141732283472" top="0.15748031496062992" bottom="0.15748031496062992" header="0.31496062992125984" footer="0.31496062992125984"/>
  <pageSetup paperSize="9" scale="95"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B106"/>
  <sheetViews>
    <sheetView topLeftCell="A55" workbookViewId="0">
      <selection activeCell="E7" sqref="E7"/>
    </sheetView>
  </sheetViews>
  <sheetFormatPr defaultColWidth="11" defaultRowHeight="13.5" x14ac:dyDescent="0.15"/>
  <cols>
    <col min="1" max="1" width="43.625" bestFit="1" customWidth="1"/>
    <col min="2" max="2" width="27" bestFit="1" customWidth="1"/>
  </cols>
  <sheetData>
    <row r="2" spans="1:2" x14ac:dyDescent="0.15">
      <c r="A2" s="57" t="s">
        <v>389</v>
      </c>
      <c r="B2" s="78" t="s">
        <v>3</v>
      </c>
    </row>
    <row r="3" spans="1:2" ht="14.25" x14ac:dyDescent="0.15">
      <c r="A3" s="816" t="s">
        <v>363</v>
      </c>
      <c r="B3" s="65" t="s">
        <v>315</v>
      </c>
    </row>
    <row r="4" spans="1:2" ht="14.25" x14ac:dyDescent="0.15">
      <c r="A4" s="817"/>
      <c r="B4" s="65" t="s">
        <v>851</v>
      </c>
    </row>
    <row r="5" spans="1:2" ht="14.25" x14ac:dyDescent="0.15">
      <c r="A5" s="58" t="s">
        <v>364</v>
      </c>
      <c r="B5" s="66" t="s">
        <v>316</v>
      </c>
    </row>
    <row r="6" spans="1:2" ht="14.25" x14ac:dyDescent="0.15">
      <c r="A6" s="58" t="s">
        <v>365</v>
      </c>
      <c r="B6" s="67" t="s">
        <v>317</v>
      </c>
    </row>
    <row r="7" spans="1:2" ht="28.5" x14ac:dyDescent="0.15">
      <c r="A7" s="838" t="s">
        <v>366</v>
      </c>
      <c r="B7" s="79" t="s">
        <v>361</v>
      </c>
    </row>
    <row r="8" spans="1:2" ht="28.5" x14ac:dyDescent="0.15">
      <c r="A8" s="839"/>
      <c r="B8" s="79" t="s">
        <v>1079</v>
      </c>
    </row>
    <row r="9" spans="1:2" ht="28.5" x14ac:dyDescent="0.15">
      <c r="A9" s="839"/>
      <c r="B9" s="79" t="s">
        <v>1080</v>
      </c>
    </row>
    <row r="10" spans="1:2" ht="28.5" x14ac:dyDescent="0.15">
      <c r="A10" s="839"/>
      <c r="B10" s="79" t="s">
        <v>1081</v>
      </c>
    </row>
    <row r="11" spans="1:2" ht="28.5" x14ac:dyDescent="0.15">
      <c r="A11" s="840"/>
      <c r="B11" s="79" t="s">
        <v>1078</v>
      </c>
    </row>
    <row r="12" spans="1:2" ht="14.25" x14ac:dyDescent="0.15">
      <c r="A12" s="819" t="s">
        <v>367</v>
      </c>
      <c r="B12" s="68" t="s">
        <v>318</v>
      </c>
    </row>
    <row r="13" spans="1:2" ht="14.25" x14ac:dyDescent="0.15">
      <c r="A13" s="820"/>
      <c r="B13" s="68" t="s">
        <v>319</v>
      </c>
    </row>
    <row r="14" spans="1:2" ht="14.25" x14ac:dyDescent="0.15">
      <c r="A14" s="821" t="s">
        <v>368</v>
      </c>
      <c r="B14" s="69" t="s">
        <v>320</v>
      </c>
    </row>
    <row r="15" spans="1:2" ht="14.25" x14ac:dyDescent="0.15">
      <c r="A15" s="822"/>
      <c r="B15" s="69" t="s">
        <v>321</v>
      </c>
    </row>
    <row r="16" spans="1:2" x14ac:dyDescent="0.15">
      <c r="A16" s="59" t="s">
        <v>369</v>
      </c>
      <c r="B16" s="63" t="s">
        <v>322</v>
      </c>
    </row>
    <row r="17" spans="1:2" x14ac:dyDescent="0.15">
      <c r="A17" s="407" t="s">
        <v>370</v>
      </c>
      <c r="B17" s="60" t="s">
        <v>323</v>
      </c>
    </row>
    <row r="18" spans="1:2" x14ac:dyDescent="0.15">
      <c r="A18" s="827" t="s">
        <v>946</v>
      </c>
      <c r="B18" s="60" t="s">
        <v>324</v>
      </c>
    </row>
    <row r="19" spans="1:2" x14ac:dyDescent="0.15">
      <c r="A19" s="828"/>
      <c r="B19" s="60" t="s">
        <v>325</v>
      </c>
    </row>
    <row r="20" spans="1:2" x14ac:dyDescent="0.15">
      <c r="A20" s="829"/>
      <c r="B20" s="60" t="s">
        <v>1009</v>
      </c>
    </row>
    <row r="21" spans="1:2" x14ac:dyDescent="0.15">
      <c r="A21" s="414" t="s">
        <v>372</v>
      </c>
      <c r="B21" s="63" t="s">
        <v>326</v>
      </c>
    </row>
    <row r="22" spans="1:2" x14ac:dyDescent="0.15">
      <c r="A22" s="823" t="s">
        <v>373</v>
      </c>
      <c r="B22" s="63" t="s">
        <v>327</v>
      </c>
    </row>
    <row r="23" spans="1:2" x14ac:dyDescent="0.15">
      <c r="A23" s="824"/>
      <c r="B23" s="63" t="s">
        <v>328</v>
      </c>
    </row>
    <row r="24" spans="1:2" x14ac:dyDescent="0.15">
      <c r="A24" s="825"/>
      <c r="B24" s="63" t="s">
        <v>945</v>
      </c>
    </row>
    <row r="25" spans="1:2" x14ac:dyDescent="0.15">
      <c r="A25" s="827" t="s">
        <v>374</v>
      </c>
      <c r="B25" s="407" t="s">
        <v>329</v>
      </c>
    </row>
    <row r="26" spans="1:2" x14ac:dyDescent="0.15">
      <c r="A26" s="828"/>
      <c r="B26" s="60" t="s">
        <v>330</v>
      </c>
    </row>
    <row r="27" spans="1:2" x14ac:dyDescent="0.15">
      <c r="A27" s="829"/>
      <c r="B27" s="408" t="s">
        <v>331</v>
      </c>
    </row>
    <row r="28" spans="1:2" x14ac:dyDescent="0.15">
      <c r="A28" s="60" t="s">
        <v>375</v>
      </c>
      <c r="B28" s="408" t="s">
        <v>332</v>
      </c>
    </row>
    <row r="29" spans="1:2" x14ac:dyDescent="0.15">
      <c r="A29" s="826" t="s">
        <v>376</v>
      </c>
      <c r="B29" s="63" t="s">
        <v>333</v>
      </c>
    </row>
    <row r="30" spans="1:2" x14ac:dyDescent="0.15">
      <c r="A30" s="818"/>
      <c r="B30" s="70" t="s">
        <v>334</v>
      </c>
    </row>
    <row r="31" spans="1:2" x14ac:dyDescent="0.15">
      <c r="A31" s="818"/>
      <c r="B31" s="61" t="s">
        <v>335</v>
      </c>
    </row>
    <row r="32" spans="1:2" x14ac:dyDescent="0.15">
      <c r="A32" s="837" t="s">
        <v>377</v>
      </c>
      <c r="B32" s="55" t="s">
        <v>336</v>
      </c>
    </row>
    <row r="33" spans="1:2" x14ac:dyDescent="0.15">
      <c r="A33" s="837"/>
      <c r="B33" s="470" t="s">
        <v>1010</v>
      </c>
    </row>
    <row r="34" spans="1:2" x14ac:dyDescent="0.15">
      <c r="A34" s="837"/>
      <c r="B34" s="470" t="s">
        <v>1011</v>
      </c>
    </row>
    <row r="35" spans="1:2" x14ac:dyDescent="0.15">
      <c r="A35" s="837"/>
      <c r="B35" s="470" t="s">
        <v>1012</v>
      </c>
    </row>
    <row r="36" spans="1:2" x14ac:dyDescent="0.15">
      <c r="A36" s="408" t="s">
        <v>378</v>
      </c>
      <c r="B36" s="408" t="s">
        <v>337</v>
      </c>
    </row>
    <row r="37" spans="1:2" x14ac:dyDescent="0.15">
      <c r="A37" s="412" t="s">
        <v>379</v>
      </c>
      <c r="B37" s="71" t="s">
        <v>338</v>
      </c>
    </row>
    <row r="38" spans="1:2" x14ac:dyDescent="0.15">
      <c r="A38" s="816" t="s">
        <v>380</v>
      </c>
      <c r="B38" s="407" t="s">
        <v>339</v>
      </c>
    </row>
    <row r="39" spans="1:2" x14ac:dyDescent="0.15">
      <c r="A39" s="830"/>
      <c r="B39" s="406" t="s">
        <v>340</v>
      </c>
    </row>
    <row r="40" spans="1:2" x14ac:dyDescent="0.15">
      <c r="A40" s="61" t="s">
        <v>381</v>
      </c>
      <c r="B40" s="63" t="s">
        <v>341</v>
      </c>
    </row>
    <row r="41" spans="1:2" x14ac:dyDescent="0.15">
      <c r="A41" s="831" t="s">
        <v>382</v>
      </c>
      <c r="B41" s="72" t="s">
        <v>916</v>
      </c>
    </row>
    <row r="42" spans="1:2" x14ac:dyDescent="0.15">
      <c r="A42" s="832"/>
      <c r="B42" s="72" t="s">
        <v>342</v>
      </c>
    </row>
    <row r="43" spans="1:2" x14ac:dyDescent="0.15">
      <c r="A43" s="832"/>
      <c r="B43" s="73" t="s">
        <v>343</v>
      </c>
    </row>
    <row r="44" spans="1:2" x14ac:dyDescent="0.15">
      <c r="A44" s="832"/>
      <c r="B44" s="72" t="s">
        <v>344</v>
      </c>
    </row>
    <row r="45" spans="1:2" x14ac:dyDescent="0.15">
      <c r="A45" s="832"/>
      <c r="B45" s="72" t="s">
        <v>345</v>
      </c>
    </row>
    <row r="46" spans="1:2" x14ac:dyDescent="0.15">
      <c r="A46" s="832"/>
      <c r="B46" s="72" t="s">
        <v>346</v>
      </c>
    </row>
    <row r="47" spans="1:2" x14ac:dyDescent="0.15">
      <c r="A47" s="832"/>
      <c r="B47" s="72" t="s">
        <v>904</v>
      </c>
    </row>
    <row r="48" spans="1:2" x14ac:dyDescent="0.15">
      <c r="A48" s="832"/>
      <c r="B48" s="72" t="s">
        <v>905</v>
      </c>
    </row>
    <row r="49" spans="1:2" x14ac:dyDescent="0.15">
      <c r="A49" s="832"/>
      <c r="B49" s="72" t="s">
        <v>906</v>
      </c>
    </row>
    <row r="50" spans="1:2" x14ac:dyDescent="0.15">
      <c r="A50" s="832"/>
      <c r="B50" s="72" t="s">
        <v>907</v>
      </c>
    </row>
    <row r="51" spans="1:2" x14ac:dyDescent="0.15">
      <c r="A51" s="833"/>
      <c r="B51" s="72" t="s">
        <v>908</v>
      </c>
    </row>
    <row r="52" spans="1:2" x14ac:dyDescent="0.15">
      <c r="A52" s="60" t="s">
        <v>383</v>
      </c>
      <c r="B52" s="60" t="s">
        <v>362</v>
      </c>
    </row>
    <row r="53" spans="1:2" x14ac:dyDescent="0.15">
      <c r="A53" s="45" t="s">
        <v>384</v>
      </c>
      <c r="B53" s="409" t="s">
        <v>347</v>
      </c>
    </row>
    <row r="54" spans="1:2" x14ac:dyDescent="0.15">
      <c r="A54" s="828" t="s">
        <v>909</v>
      </c>
      <c r="B54" s="75" t="s">
        <v>348</v>
      </c>
    </row>
    <row r="55" spans="1:2" x14ac:dyDescent="0.15">
      <c r="A55" s="828"/>
      <c r="B55" s="74" t="s">
        <v>349</v>
      </c>
    </row>
    <row r="56" spans="1:2" x14ac:dyDescent="0.15">
      <c r="A56" s="828"/>
      <c r="B56" s="63" t="s">
        <v>350</v>
      </c>
    </row>
    <row r="57" spans="1:2" x14ac:dyDescent="0.15">
      <c r="A57" s="828"/>
      <c r="B57" s="64" t="s">
        <v>910</v>
      </c>
    </row>
    <row r="58" spans="1:2" x14ac:dyDescent="0.15">
      <c r="A58" s="828"/>
      <c r="B58" s="64" t="s">
        <v>911</v>
      </c>
    </row>
    <row r="59" spans="1:2" x14ac:dyDescent="0.15">
      <c r="A59" s="828"/>
      <c r="B59" s="64" t="s">
        <v>912</v>
      </c>
    </row>
    <row r="60" spans="1:2" x14ac:dyDescent="0.15">
      <c r="A60" s="828"/>
      <c r="B60" s="76" t="s">
        <v>913</v>
      </c>
    </row>
    <row r="61" spans="1:2" x14ac:dyDescent="0.15">
      <c r="A61" s="834" t="s">
        <v>668</v>
      </c>
      <c r="B61" s="75" t="s">
        <v>351</v>
      </c>
    </row>
    <row r="62" spans="1:2" x14ac:dyDescent="0.15">
      <c r="A62" s="835"/>
      <c r="B62" s="434" t="s">
        <v>914</v>
      </c>
    </row>
    <row r="63" spans="1:2" x14ac:dyDescent="0.15">
      <c r="A63" s="836"/>
      <c r="B63" s="434" t="s">
        <v>915</v>
      </c>
    </row>
    <row r="64" spans="1:2" x14ac:dyDescent="0.15">
      <c r="A64" s="63" t="s">
        <v>387</v>
      </c>
      <c r="B64" s="63" t="s">
        <v>352</v>
      </c>
    </row>
    <row r="65" spans="1:2" x14ac:dyDescent="0.15">
      <c r="A65" s="43" t="s">
        <v>386</v>
      </c>
      <c r="B65" s="60" t="s">
        <v>353</v>
      </c>
    </row>
    <row r="66" spans="1:2" x14ac:dyDescent="0.15">
      <c r="A66" s="45" t="s">
        <v>917</v>
      </c>
      <c r="B66" s="77" t="s">
        <v>354</v>
      </c>
    </row>
    <row r="67" spans="1:2" x14ac:dyDescent="0.15">
      <c r="A67" s="818" t="s">
        <v>390</v>
      </c>
      <c r="B67" s="408" t="s">
        <v>355</v>
      </c>
    </row>
    <row r="68" spans="1:2" x14ac:dyDescent="0.15">
      <c r="A68" s="818"/>
      <c r="B68" s="412" t="s">
        <v>356</v>
      </c>
    </row>
    <row r="69" spans="1:2" x14ac:dyDescent="0.15">
      <c r="A69" s="818"/>
      <c r="B69" s="60" t="s">
        <v>357</v>
      </c>
    </row>
    <row r="70" spans="1:2" x14ac:dyDescent="0.15">
      <c r="A70" s="818"/>
      <c r="B70" s="76" t="s">
        <v>358</v>
      </c>
    </row>
    <row r="71" spans="1:2" x14ac:dyDescent="0.15">
      <c r="A71" s="818"/>
      <c r="B71" s="61" t="s">
        <v>359</v>
      </c>
    </row>
    <row r="72" spans="1:2" x14ac:dyDescent="0.15">
      <c r="A72" s="493"/>
      <c r="B72" s="61" t="s">
        <v>1074</v>
      </c>
    </row>
    <row r="73" spans="1:2" x14ac:dyDescent="0.15">
      <c r="A73" s="64" t="s">
        <v>388</v>
      </c>
      <c r="B73" s="77" t="s">
        <v>360</v>
      </c>
    </row>
    <row r="76" spans="1:2" x14ac:dyDescent="0.15">
      <c r="B76" s="57" t="s">
        <v>389</v>
      </c>
    </row>
    <row r="77" spans="1:2" x14ac:dyDescent="0.15">
      <c r="B77" s="80"/>
    </row>
    <row r="78" spans="1:2" x14ac:dyDescent="0.15">
      <c r="B78" s="407" t="s">
        <v>363</v>
      </c>
    </row>
    <row r="79" spans="1:2" ht="14.25" x14ac:dyDescent="0.15">
      <c r="B79" s="58" t="s">
        <v>364</v>
      </c>
    </row>
    <row r="80" spans="1:2" ht="14.25" x14ac:dyDescent="0.15">
      <c r="B80" s="58" t="s">
        <v>365</v>
      </c>
    </row>
    <row r="81" spans="2:2" x14ac:dyDescent="0.15">
      <c r="B81" s="407" t="s">
        <v>366</v>
      </c>
    </row>
    <row r="82" spans="2:2" ht="14.25" x14ac:dyDescent="0.15">
      <c r="B82" s="410" t="s">
        <v>367</v>
      </c>
    </row>
    <row r="83" spans="2:2" ht="14.1" customHeight="1" x14ac:dyDescent="0.15">
      <c r="B83" s="411" t="s">
        <v>368</v>
      </c>
    </row>
    <row r="84" spans="2:2" x14ac:dyDescent="0.15">
      <c r="B84" s="59" t="s">
        <v>369</v>
      </c>
    </row>
    <row r="85" spans="2:2" x14ac:dyDescent="0.15">
      <c r="B85" s="407" t="s">
        <v>370</v>
      </c>
    </row>
    <row r="86" spans="2:2" x14ac:dyDescent="0.15">
      <c r="B86" s="407" t="s">
        <v>371</v>
      </c>
    </row>
    <row r="87" spans="2:2" x14ac:dyDescent="0.15">
      <c r="B87" s="414" t="s">
        <v>372</v>
      </c>
    </row>
    <row r="88" spans="2:2" x14ac:dyDescent="0.15">
      <c r="B88" s="413" t="s">
        <v>373</v>
      </c>
    </row>
    <row r="89" spans="2:2" x14ac:dyDescent="0.15">
      <c r="B89" s="406" t="s">
        <v>374</v>
      </c>
    </row>
    <row r="90" spans="2:2" x14ac:dyDescent="0.15">
      <c r="B90" s="60" t="s">
        <v>375</v>
      </c>
    </row>
    <row r="91" spans="2:2" x14ac:dyDescent="0.15">
      <c r="B91" s="414" t="s">
        <v>376</v>
      </c>
    </row>
    <row r="92" spans="2:2" x14ac:dyDescent="0.15">
      <c r="B92" s="45" t="s">
        <v>377</v>
      </c>
    </row>
    <row r="93" spans="2:2" x14ac:dyDescent="0.15">
      <c r="B93" s="408" t="s">
        <v>378</v>
      </c>
    </row>
    <row r="94" spans="2:2" x14ac:dyDescent="0.15">
      <c r="B94" s="412" t="s">
        <v>379</v>
      </c>
    </row>
    <row r="95" spans="2:2" x14ac:dyDescent="0.15">
      <c r="B95" s="407" t="s">
        <v>380</v>
      </c>
    </row>
    <row r="96" spans="2:2" x14ac:dyDescent="0.15">
      <c r="B96" s="61" t="s">
        <v>381</v>
      </c>
    </row>
    <row r="97" spans="2:2" x14ac:dyDescent="0.15">
      <c r="B97" s="409" t="s">
        <v>382</v>
      </c>
    </row>
    <row r="98" spans="2:2" x14ac:dyDescent="0.15">
      <c r="B98" s="60" t="s">
        <v>383</v>
      </c>
    </row>
    <row r="99" spans="2:2" x14ac:dyDescent="0.15">
      <c r="B99" s="45" t="s">
        <v>384</v>
      </c>
    </row>
    <row r="100" spans="2:2" x14ac:dyDescent="0.15">
      <c r="B100" s="406" t="s">
        <v>385</v>
      </c>
    </row>
    <row r="101" spans="2:2" x14ac:dyDescent="0.15">
      <c r="B101" s="62" t="s">
        <v>668</v>
      </c>
    </row>
    <row r="102" spans="2:2" x14ac:dyDescent="0.15">
      <c r="B102" s="63" t="s">
        <v>387</v>
      </c>
    </row>
    <row r="103" spans="2:2" x14ac:dyDescent="0.15">
      <c r="B103" s="43" t="s">
        <v>386</v>
      </c>
    </row>
    <row r="104" spans="2:2" x14ac:dyDescent="0.15">
      <c r="B104" s="45" t="s">
        <v>917</v>
      </c>
    </row>
    <row r="105" spans="2:2" x14ac:dyDescent="0.15">
      <c r="B105" s="405" t="s">
        <v>390</v>
      </c>
    </row>
    <row r="106" spans="2:2" x14ac:dyDescent="0.15">
      <c r="B106" s="64" t="s">
        <v>388</v>
      </c>
    </row>
  </sheetData>
  <mergeCells count="14">
    <mergeCell ref="A3:A4"/>
    <mergeCell ref="A67:A71"/>
    <mergeCell ref="A12:A13"/>
    <mergeCell ref="A14:A15"/>
    <mergeCell ref="A22:A24"/>
    <mergeCell ref="A29:A31"/>
    <mergeCell ref="A25:A27"/>
    <mergeCell ref="A38:A39"/>
    <mergeCell ref="A41:A51"/>
    <mergeCell ref="A54:A60"/>
    <mergeCell ref="A61:A63"/>
    <mergeCell ref="A18:A20"/>
    <mergeCell ref="A32:A35"/>
    <mergeCell ref="A7:A11"/>
  </mergeCells>
  <phoneticPr fontId="2"/>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32"/>
  <sheetViews>
    <sheetView workbookViewId="0">
      <selection activeCell="A5" sqref="A5:A12"/>
    </sheetView>
  </sheetViews>
  <sheetFormatPr defaultColWidth="11" defaultRowHeight="13.5" x14ac:dyDescent="0.15"/>
  <cols>
    <col min="1" max="1" width="24" bestFit="1" customWidth="1"/>
    <col min="2" max="2" width="55.5" bestFit="1" customWidth="1"/>
    <col min="3" max="3" width="40.625" customWidth="1"/>
    <col min="4" max="4" width="46.125" bestFit="1" customWidth="1"/>
    <col min="5" max="5" width="41.5" customWidth="1"/>
    <col min="6" max="6" width="36.125" bestFit="1" customWidth="1"/>
    <col min="7" max="7" width="36.125" customWidth="1"/>
  </cols>
  <sheetData>
    <row r="1" spans="1:7" ht="14.25" thickBot="1" x14ac:dyDescent="0.2"/>
    <row r="2" spans="1:7" x14ac:dyDescent="0.15">
      <c r="A2" s="841" t="s">
        <v>405</v>
      </c>
      <c r="B2" s="87" t="s">
        <v>429</v>
      </c>
      <c r="C2" s="64" t="s">
        <v>392</v>
      </c>
    </row>
    <row r="3" spans="1:7" x14ac:dyDescent="0.15">
      <c r="A3" s="842"/>
      <c r="B3" s="88" t="s">
        <v>1021</v>
      </c>
      <c r="C3" s="84" t="s">
        <v>748</v>
      </c>
    </row>
    <row r="4" spans="1:7" ht="14.25" thickBot="1" x14ac:dyDescent="0.2">
      <c r="A4" s="843"/>
      <c r="B4" s="91" t="s">
        <v>428</v>
      </c>
      <c r="C4" s="84" t="s">
        <v>398</v>
      </c>
    </row>
    <row r="5" spans="1:7" x14ac:dyDescent="0.15">
      <c r="A5" s="852" t="s">
        <v>407</v>
      </c>
      <c r="B5" s="92" t="s">
        <v>427</v>
      </c>
      <c r="C5" s="85" t="s">
        <v>406</v>
      </c>
    </row>
    <row r="6" spans="1:7" x14ac:dyDescent="0.15">
      <c r="A6" s="853"/>
      <c r="B6" s="88" t="s">
        <v>426</v>
      </c>
      <c r="C6" s="80" t="s">
        <v>393</v>
      </c>
      <c r="D6" s="80" t="s">
        <v>1136</v>
      </c>
      <c r="E6" s="80" t="s">
        <v>1137</v>
      </c>
    </row>
    <row r="7" spans="1:7" x14ac:dyDescent="0.15">
      <c r="A7" s="853"/>
      <c r="B7" s="88" t="s">
        <v>982</v>
      </c>
      <c r="C7" s="84" t="s">
        <v>399</v>
      </c>
      <c r="D7" s="80" t="s">
        <v>400</v>
      </c>
      <c r="E7" s="80" t="s">
        <v>401</v>
      </c>
    </row>
    <row r="8" spans="1:7" x14ac:dyDescent="0.15">
      <c r="A8" s="853"/>
      <c r="B8" s="88" t="s">
        <v>1022</v>
      </c>
      <c r="C8" s="84" t="s">
        <v>394</v>
      </c>
      <c r="D8" s="80" t="s">
        <v>395</v>
      </c>
      <c r="E8" s="80" t="s">
        <v>396</v>
      </c>
      <c r="F8" s="80" t="s">
        <v>397</v>
      </c>
      <c r="G8" s="490" t="s">
        <v>749</v>
      </c>
    </row>
    <row r="9" spans="1:7" x14ac:dyDescent="0.15">
      <c r="A9" s="853"/>
      <c r="B9" s="88" t="s">
        <v>425</v>
      </c>
      <c r="C9" s="84" t="s">
        <v>402</v>
      </c>
    </row>
    <row r="10" spans="1:7" x14ac:dyDescent="0.15">
      <c r="A10" s="853"/>
      <c r="B10" s="88" t="s">
        <v>424</v>
      </c>
      <c r="C10" s="84" t="s">
        <v>403</v>
      </c>
    </row>
    <row r="11" spans="1:7" x14ac:dyDescent="0.15">
      <c r="A11" s="853"/>
      <c r="B11" s="489" t="s">
        <v>1091</v>
      </c>
      <c r="C11" s="84" t="s">
        <v>1049</v>
      </c>
      <c r="D11" s="84" t="s">
        <v>1050</v>
      </c>
      <c r="E11" s="84" t="s">
        <v>1051</v>
      </c>
    </row>
    <row r="12" spans="1:7" ht="14.25" thickBot="1" x14ac:dyDescent="0.2">
      <c r="A12" s="854"/>
      <c r="B12" s="489" t="s">
        <v>1069</v>
      </c>
      <c r="C12" s="84" t="s">
        <v>1070</v>
      </c>
    </row>
    <row r="13" spans="1:7" ht="14.25" x14ac:dyDescent="0.15">
      <c r="A13" s="849" t="s">
        <v>608</v>
      </c>
      <c r="B13" s="93" t="s">
        <v>610</v>
      </c>
      <c r="C13" s="155" t="s">
        <v>408</v>
      </c>
    </row>
    <row r="14" spans="1:7" ht="14.25" x14ac:dyDescent="0.15">
      <c r="A14" s="850"/>
      <c r="B14" s="89" t="s">
        <v>609</v>
      </c>
      <c r="C14" s="156" t="s">
        <v>409</v>
      </c>
    </row>
    <row r="15" spans="1:7" ht="14.25" x14ac:dyDescent="0.15">
      <c r="A15" s="850"/>
      <c r="B15" s="89" t="s">
        <v>611</v>
      </c>
      <c r="C15" s="156" t="s">
        <v>410</v>
      </c>
    </row>
    <row r="16" spans="1:7" ht="14.25" x14ac:dyDescent="0.15">
      <c r="A16" s="850"/>
      <c r="B16" s="89" t="s">
        <v>419</v>
      </c>
      <c r="C16" s="156" t="s">
        <v>409</v>
      </c>
    </row>
    <row r="17" spans="1:3" ht="15" thickBot="1" x14ac:dyDescent="0.2">
      <c r="A17" s="851"/>
      <c r="B17" s="491" t="s">
        <v>1048</v>
      </c>
      <c r="C17" s="156" t="s">
        <v>409</v>
      </c>
    </row>
    <row r="18" spans="1:3" ht="14.25" x14ac:dyDescent="0.15">
      <c r="A18" s="847" t="s">
        <v>607</v>
      </c>
      <c r="B18" s="93" t="s">
        <v>612</v>
      </c>
      <c r="C18" s="80" t="s">
        <v>411</v>
      </c>
    </row>
    <row r="19" spans="1:3" ht="15" thickBot="1" x14ac:dyDescent="0.2">
      <c r="A19" s="848"/>
      <c r="B19" s="89" t="s">
        <v>613</v>
      </c>
      <c r="C19" s="82" t="s">
        <v>412</v>
      </c>
    </row>
    <row r="20" spans="1:3" ht="14.25" x14ac:dyDescent="0.15">
      <c r="A20" s="844" t="s">
        <v>431</v>
      </c>
      <c r="B20" s="93" t="s">
        <v>420</v>
      </c>
      <c r="C20" s="86" t="s">
        <v>413</v>
      </c>
    </row>
    <row r="21" spans="1:3" ht="14.25" x14ac:dyDescent="0.15">
      <c r="A21" s="845"/>
      <c r="B21" s="89" t="s">
        <v>422</v>
      </c>
      <c r="C21" s="86" t="s">
        <v>414</v>
      </c>
    </row>
    <row r="22" spans="1:3" ht="14.25" x14ac:dyDescent="0.15">
      <c r="A22" s="845"/>
      <c r="B22" s="89" t="s">
        <v>423</v>
      </c>
      <c r="C22" s="86" t="s">
        <v>415</v>
      </c>
    </row>
    <row r="23" spans="1:3" ht="14.25" x14ac:dyDescent="0.15">
      <c r="A23" s="845"/>
      <c r="B23" s="89" t="s">
        <v>418</v>
      </c>
      <c r="C23" s="86" t="s">
        <v>416</v>
      </c>
    </row>
    <row r="24" spans="1:3" ht="15" thickBot="1" x14ac:dyDescent="0.2">
      <c r="A24" s="846"/>
      <c r="B24" s="90" t="s">
        <v>421</v>
      </c>
      <c r="C24" s="86" t="s">
        <v>417</v>
      </c>
    </row>
    <row r="26" spans="1:3" x14ac:dyDescent="0.15">
      <c r="B26" s="57" t="s">
        <v>430</v>
      </c>
    </row>
    <row r="27" spans="1:3" x14ac:dyDescent="0.15">
      <c r="B27" s="80"/>
    </row>
    <row r="28" spans="1:3" x14ac:dyDescent="0.15">
      <c r="B28" s="80" t="s">
        <v>404</v>
      </c>
    </row>
    <row r="29" spans="1:3" x14ac:dyDescent="0.15">
      <c r="B29" s="80" t="s">
        <v>407</v>
      </c>
    </row>
    <row r="30" spans="1:3" x14ac:dyDescent="0.15">
      <c r="B30" s="83" t="s">
        <v>606</v>
      </c>
    </row>
    <row r="31" spans="1:3" x14ac:dyDescent="0.15">
      <c r="B31" s="83" t="s">
        <v>607</v>
      </c>
    </row>
    <row r="32" spans="1:3" x14ac:dyDescent="0.15">
      <c r="B32" s="80" t="s">
        <v>431</v>
      </c>
    </row>
  </sheetData>
  <mergeCells count="5">
    <mergeCell ref="A2:A4"/>
    <mergeCell ref="A20:A24"/>
    <mergeCell ref="A18:A19"/>
    <mergeCell ref="A13:A17"/>
    <mergeCell ref="A5:A12"/>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A1:V77"/>
  <sheetViews>
    <sheetView view="pageBreakPreview" zoomScaleNormal="100" zoomScaleSheetLayoutView="100" workbookViewId="0">
      <selection activeCell="B3" sqref="B3"/>
    </sheetView>
  </sheetViews>
  <sheetFormatPr defaultColWidth="11" defaultRowHeight="13.5" x14ac:dyDescent="0.15"/>
  <cols>
    <col min="1" max="1" width="5.625" bestFit="1" customWidth="1"/>
    <col min="2" max="2" width="20.625" customWidth="1"/>
    <col min="3" max="3" width="13.625" customWidth="1"/>
    <col min="4" max="4" width="10.625" customWidth="1"/>
    <col min="6" max="6" width="9.625" customWidth="1"/>
    <col min="7" max="7" width="17.125" customWidth="1"/>
    <col min="8" max="9" width="9" hidden="1" customWidth="1"/>
    <col min="10" max="10" width="9" customWidth="1"/>
    <col min="11" max="11" width="11.125" style="321" hidden="1" customWidth="1"/>
    <col min="12" max="12" width="6.625" hidden="1" customWidth="1"/>
    <col min="13" max="13" width="10.25" hidden="1" customWidth="1"/>
    <col min="14" max="14" width="11.375" hidden="1" customWidth="1"/>
    <col min="15" max="15" width="11.5" hidden="1" customWidth="1"/>
    <col min="16" max="16" width="3.875" customWidth="1"/>
    <col min="17" max="17" width="3.625" customWidth="1"/>
    <col min="18" max="18" width="15.75" customWidth="1"/>
    <col min="19" max="19" width="9" bestFit="1" customWidth="1"/>
    <col min="20" max="20" width="14.5" customWidth="1"/>
    <col min="21" max="21" width="8" customWidth="1"/>
    <col min="22" max="22" width="16.375" customWidth="1"/>
  </cols>
  <sheetData>
    <row r="1" spans="1:22" ht="20.100000000000001" customHeight="1" thickBot="1" x14ac:dyDescent="0.2">
      <c r="B1" s="24"/>
      <c r="C1" s="626" t="s">
        <v>797</v>
      </c>
      <c r="D1" s="628">
        <f>助成事業申請書!H5</f>
        <v>0</v>
      </c>
      <c r="E1" s="629"/>
      <c r="F1" s="630"/>
      <c r="G1" s="24"/>
      <c r="H1" s="24"/>
      <c r="I1" s="24"/>
      <c r="J1" s="24"/>
      <c r="K1" s="319"/>
      <c r="L1" s="24"/>
      <c r="M1" s="24"/>
      <c r="N1" s="24"/>
      <c r="O1" s="24"/>
      <c r="P1" s="392"/>
      <c r="Q1" s="24"/>
      <c r="R1" s="24"/>
      <c r="S1" s="24"/>
      <c r="T1" s="24"/>
      <c r="U1" s="24"/>
      <c r="V1" s="24"/>
    </row>
    <row r="2" spans="1:22" ht="20.100000000000001" customHeight="1" thickBot="1" x14ac:dyDescent="0.2">
      <c r="B2" s="24"/>
      <c r="C2" s="627"/>
      <c r="D2" s="631"/>
      <c r="E2" s="632"/>
      <c r="F2" s="633"/>
      <c r="H2" s="24"/>
      <c r="I2" s="24"/>
      <c r="J2" s="24"/>
      <c r="K2" s="319"/>
      <c r="L2" s="24"/>
      <c r="M2" s="24"/>
      <c r="N2" s="24"/>
      <c r="O2" s="24"/>
      <c r="P2" s="392"/>
      <c r="Q2" s="24"/>
      <c r="R2" s="24"/>
      <c r="S2" s="634" t="s">
        <v>1083</v>
      </c>
      <c r="T2" s="635"/>
      <c r="U2" s="638">
        <f>助成事業実績報告書!I15</f>
        <v>0</v>
      </c>
      <c r="V2" s="24"/>
    </row>
    <row r="3" spans="1:22" ht="20.100000000000001" customHeight="1" thickBot="1" x14ac:dyDescent="0.2">
      <c r="H3" s="24"/>
      <c r="I3" s="24"/>
      <c r="J3" s="24"/>
      <c r="K3" s="319"/>
      <c r="L3" s="24"/>
      <c r="M3" s="24"/>
      <c r="N3" s="24"/>
      <c r="O3" s="24"/>
      <c r="P3" s="392"/>
      <c r="Q3" s="24"/>
      <c r="R3" s="24"/>
      <c r="S3" s="636"/>
      <c r="T3" s="637"/>
      <c r="U3" s="639"/>
      <c r="V3" s="282"/>
    </row>
    <row r="4" spans="1:22" ht="20.100000000000001" customHeight="1" x14ac:dyDescent="0.15">
      <c r="H4" s="24"/>
      <c r="I4" s="24"/>
      <c r="J4" s="24"/>
      <c r="K4" s="319"/>
      <c r="L4" s="24"/>
      <c r="M4" s="24"/>
      <c r="N4" s="24"/>
      <c r="O4" s="24"/>
      <c r="P4" s="392"/>
      <c r="Q4" s="24"/>
      <c r="R4" s="24"/>
      <c r="S4" s="281"/>
      <c r="T4" s="281"/>
      <c r="U4" s="281"/>
      <c r="V4" s="282"/>
    </row>
    <row r="5" spans="1:22" ht="24.75" thickBot="1" x14ac:dyDescent="0.3">
      <c r="B5" s="285" t="s">
        <v>794</v>
      </c>
      <c r="C5" s="285"/>
      <c r="D5" s="285"/>
      <c r="E5" s="285"/>
      <c r="F5" s="289"/>
      <c r="G5" s="283"/>
      <c r="H5" s="297"/>
      <c r="I5" s="297"/>
      <c r="J5" s="24"/>
      <c r="K5" s="319"/>
      <c r="L5" s="24"/>
      <c r="M5" s="24"/>
      <c r="N5" s="24"/>
      <c r="O5" s="24"/>
      <c r="P5" s="392"/>
      <c r="Q5" s="24"/>
      <c r="R5" s="24"/>
      <c r="S5" s="604"/>
      <c r="T5" s="604"/>
      <c r="U5" s="604"/>
      <c r="V5" s="604"/>
    </row>
    <row r="6" spans="1:22" ht="14.1" customHeight="1" x14ac:dyDescent="0.15">
      <c r="A6" s="661" t="s">
        <v>0</v>
      </c>
      <c r="B6" s="597" t="s">
        <v>285</v>
      </c>
      <c r="C6" s="662" t="s">
        <v>588</v>
      </c>
      <c r="D6" s="622" t="s">
        <v>286</v>
      </c>
      <c r="E6" s="664" t="s">
        <v>695</v>
      </c>
      <c r="F6" s="665"/>
      <c r="G6" s="666"/>
      <c r="H6" s="297"/>
      <c r="I6" s="297"/>
      <c r="J6" s="295" t="s">
        <v>719</v>
      </c>
      <c r="K6" s="319"/>
      <c r="L6" s="24"/>
      <c r="M6" s="24"/>
      <c r="N6" s="24"/>
      <c r="O6" s="24"/>
      <c r="P6" s="392"/>
      <c r="Q6" s="24"/>
      <c r="R6" s="556" t="s">
        <v>282</v>
      </c>
      <c r="S6" s="362" t="s">
        <v>283</v>
      </c>
      <c r="T6" s="364" t="s">
        <v>720</v>
      </c>
      <c r="U6" s="605" t="s">
        <v>660</v>
      </c>
      <c r="V6" s="606"/>
    </row>
    <row r="7" spans="1:22" ht="14.25" x14ac:dyDescent="0.15">
      <c r="A7" s="557"/>
      <c r="B7" s="598"/>
      <c r="C7" s="663"/>
      <c r="D7" s="623"/>
      <c r="E7" s="314" t="s">
        <v>696</v>
      </c>
      <c r="F7" s="667" t="s">
        <v>288</v>
      </c>
      <c r="G7" s="668"/>
      <c r="H7" s="297"/>
      <c r="I7" s="297"/>
      <c r="J7" s="296" t="s">
        <v>718</v>
      </c>
      <c r="K7" s="320">
        <f>SUM(COUNTIF(C8,{"小型(3.5t超~7.5t以下)","中型(7.5t超~12t以下)","大型(12t超)"})*{2,1,1})</f>
        <v>0</v>
      </c>
      <c r="L7" s="24"/>
      <c r="M7" s="24"/>
      <c r="N7" s="24"/>
      <c r="O7" s="24"/>
      <c r="P7" s="392"/>
      <c r="Q7" s="24"/>
      <c r="R7" s="557"/>
      <c r="S7" s="363"/>
      <c r="T7" s="365"/>
      <c r="U7" s="607"/>
      <c r="V7" s="608"/>
    </row>
    <row r="8" spans="1:22" ht="21.95" customHeight="1" x14ac:dyDescent="0.15">
      <c r="A8" s="576">
        <v>1</v>
      </c>
      <c r="B8" s="669"/>
      <c r="C8" s="600"/>
      <c r="D8" s="600"/>
      <c r="E8" s="600"/>
      <c r="F8" s="593"/>
      <c r="G8" s="618" t="s">
        <v>619</v>
      </c>
      <c r="H8" s="615" t="str">
        <f>IF(F8 &lt;&gt; "", "1", "0")</f>
        <v>0</v>
      </c>
      <c r="I8" s="357"/>
      <c r="J8" s="613"/>
      <c r="K8" s="616" t="s">
        <v>1119</v>
      </c>
      <c r="L8" s="617">
        <f>IF(J8 &lt;&gt; "", "1", "0")*H8</f>
        <v>0</v>
      </c>
      <c r="M8" s="366"/>
      <c r="N8" s="366"/>
      <c r="O8" s="366"/>
      <c r="P8" s="393"/>
      <c r="Q8" s="366"/>
      <c r="R8" s="558"/>
      <c r="S8" s="570">
        <f>IFERROR(SUM(COUNTIF(C8,{"大型(12t超)","中型(7.5t超~12t以下)","小型(3.5t超~7.5t以下)"})*{120000,70000,30000}*U2/U2),"0")*L8</f>
        <v>0</v>
      </c>
      <c r="T8" s="572" t="s">
        <v>721</v>
      </c>
      <c r="U8" s="550"/>
      <c r="V8" s="551"/>
    </row>
    <row r="9" spans="1:22" ht="21.95" customHeight="1" thickBot="1" x14ac:dyDescent="0.2">
      <c r="A9" s="599"/>
      <c r="B9" s="670"/>
      <c r="C9" s="601"/>
      <c r="D9" s="601"/>
      <c r="E9" s="601"/>
      <c r="F9" s="595"/>
      <c r="G9" s="619"/>
      <c r="H9" s="615"/>
      <c r="I9" s="357"/>
      <c r="J9" s="614"/>
      <c r="K9" s="616"/>
      <c r="L9" s="617"/>
      <c r="M9" s="366"/>
      <c r="N9" s="366"/>
      <c r="O9" s="366"/>
      <c r="P9" s="393"/>
      <c r="Q9" s="366"/>
      <c r="R9" s="559"/>
      <c r="S9" s="571"/>
      <c r="T9" s="573"/>
      <c r="U9" s="552"/>
      <c r="V9" s="553"/>
    </row>
    <row r="10" spans="1:22" ht="14.25" x14ac:dyDescent="0.15">
      <c r="H10" s="366"/>
      <c r="I10" s="366"/>
      <c r="J10" s="366"/>
      <c r="K10" s="368"/>
      <c r="L10" s="366"/>
      <c r="M10" s="366"/>
      <c r="N10" s="366"/>
      <c r="O10" s="366"/>
      <c r="P10" s="393"/>
      <c r="Q10" s="366"/>
      <c r="R10" s="366"/>
    </row>
    <row r="11" spans="1:22" ht="24.75" thickBot="1" x14ac:dyDescent="0.3">
      <c r="B11" s="620" t="s">
        <v>789</v>
      </c>
      <c r="C11" s="620"/>
      <c r="D11" s="620"/>
      <c r="E11" s="620"/>
      <c r="F11" s="620"/>
      <c r="G11" t="s">
        <v>2</v>
      </c>
      <c r="H11" s="366"/>
      <c r="I11" s="366"/>
      <c r="J11" s="297"/>
      <c r="K11" s="376"/>
      <c r="L11" s="297"/>
      <c r="M11" s="297"/>
      <c r="N11" s="297"/>
      <c r="O11" s="297"/>
      <c r="P11" s="394"/>
      <c r="Q11" s="297"/>
      <c r="R11" s="297"/>
      <c r="S11" s="574"/>
      <c r="T11" s="574"/>
      <c r="U11" s="574"/>
      <c r="V11" s="574"/>
    </row>
    <row r="12" spans="1:22" s="3" customFormat="1" ht="15.95" customHeight="1" x14ac:dyDescent="0.15">
      <c r="A12" s="286"/>
      <c r="B12" s="597" t="s">
        <v>281</v>
      </c>
      <c r="C12" s="621" t="s">
        <v>282</v>
      </c>
      <c r="D12" s="622" t="s">
        <v>574</v>
      </c>
      <c r="E12" s="659" t="s">
        <v>286</v>
      </c>
      <c r="F12" s="659"/>
      <c r="G12" s="657" t="s">
        <v>590</v>
      </c>
      <c r="H12" s="366"/>
      <c r="I12" s="366"/>
      <c r="J12" s="346"/>
      <c r="K12" s="347"/>
      <c r="L12" s="346"/>
      <c r="M12" s="346"/>
      <c r="N12" s="346"/>
      <c r="O12" s="346"/>
      <c r="P12" s="395"/>
      <c r="Q12" s="346"/>
      <c r="R12" s="346"/>
      <c r="S12" s="556" t="s">
        <v>591</v>
      </c>
      <c r="T12" s="609" t="s">
        <v>283</v>
      </c>
      <c r="U12" s="611" t="s">
        <v>665</v>
      </c>
      <c r="V12" s="290" t="s">
        <v>661</v>
      </c>
    </row>
    <row r="13" spans="1:22" s="3" customFormat="1" ht="15.95" customHeight="1" x14ac:dyDescent="0.15">
      <c r="A13" s="287" t="s">
        <v>0</v>
      </c>
      <c r="B13" s="598"/>
      <c r="C13" s="598"/>
      <c r="D13" s="623"/>
      <c r="E13" s="660"/>
      <c r="F13" s="660"/>
      <c r="G13" s="658"/>
      <c r="H13" s="366"/>
      <c r="I13" s="366"/>
      <c r="J13" s="346"/>
      <c r="K13" s="345" t="s">
        <v>782</v>
      </c>
      <c r="L13" s="345" t="s">
        <v>783</v>
      </c>
      <c r="M13" s="345" t="s">
        <v>1124</v>
      </c>
      <c r="N13" s="345" t="s">
        <v>654</v>
      </c>
      <c r="O13" s="345" t="s">
        <v>784</v>
      </c>
      <c r="P13" s="395"/>
      <c r="Q13" s="346"/>
      <c r="R13" s="346"/>
      <c r="S13" s="557"/>
      <c r="T13" s="610"/>
      <c r="U13" s="612"/>
      <c r="V13" s="291" t="s">
        <v>662</v>
      </c>
    </row>
    <row r="14" spans="1:22" ht="30" customHeight="1" x14ac:dyDescent="0.15">
      <c r="A14" s="576">
        <v>1</v>
      </c>
      <c r="B14" s="578">
        <f>B8</f>
        <v>0</v>
      </c>
      <c r="C14" s="578" t="s">
        <v>698</v>
      </c>
      <c r="D14" s="672" t="s">
        <v>114</v>
      </c>
      <c r="E14" s="124" t="s">
        <v>644</v>
      </c>
      <c r="F14" s="358"/>
      <c r="G14" s="359"/>
      <c r="H14" s="369" t="str">
        <f t="shared" ref="H14:H19" si="0">IF(G14 &lt;&gt; "", "1", "0")</f>
        <v>0</v>
      </c>
      <c r="I14" s="369"/>
      <c r="J14" s="484" t="str">
        <f>IFERROR((H14+H15)/(H14+H15),"0")</f>
        <v>0</v>
      </c>
      <c r="K14" s="482">
        <f>SUM(COUNTIF(D14,{"後方"})*{1})*J14</f>
        <v>0</v>
      </c>
      <c r="L14" s="482">
        <f>SUM(COUNTIF(D14,{"側方"})*{1})*J14</f>
        <v>0</v>
      </c>
      <c r="M14" s="482">
        <f>SUM(COUNTIF(D14,{"側方衝突"})*{1})*J14</f>
        <v>0</v>
      </c>
      <c r="N14" s="482">
        <f>SUM(COUNTIF(D14,{"ｲﾝﾀｰﾛｯｸ"})*{1})*J14</f>
        <v>0</v>
      </c>
      <c r="O14" s="482">
        <f>SUM(COUNTIF(D14,{"後付安全装置"})*{1})*J14</f>
        <v>0</v>
      </c>
      <c r="P14" s="395"/>
      <c r="Q14" s="346"/>
      <c r="R14" s="346"/>
      <c r="S14" s="561"/>
      <c r="T14" s="625" t="str">
        <f>IFERROR(ROUNDDOWN(MAX(MIN(S14/2,20000),0),-3)*J14*U2/U2,"0")</f>
        <v>0</v>
      </c>
      <c r="U14" s="554" t="str">
        <f>T8</f>
        <v>年　月　日</v>
      </c>
      <c r="V14" s="372"/>
    </row>
    <row r="15" spans="1:22" ht="30" customHeight="1" x14ac:dyDescent="0.15">
      <c r="A15" s="577"/>
      <c r="B15" s="579"/>
      <c r="C15" s="579"/>
      <c r="D15" s="672"/>
      <c r="E15" s="124" t="s">
        <v>587</v>
      </c>
      <c r="F15" s="358"/>
      <c r="G15" s="359"/>
      <c r="H15" s="369" t="str">
        <f t="shared" si="0"/>
        <v>0</v>
      </c>
      <c r="I15" s="369"/>
      <c r="J15" s="346"/>
      <c r="K15" s="485"/>
      <c r="L15" s="485"/>
      <c r="M15" s="485"/>
      <c r="N15" s="485"/>
      <c r="O15" s="485"/>
      <c r="P15" s="395"/>
      <c r="Q15" s="346"/>
      <c r="R15" s="346"/>
      <c r="S15" s="567"/>
      <c r="T15" s="565"/>
      <c r="U15" s="566"/>
      <c r="V15" s="373"/>
    </row>
    <row r="16" spans="1:22" ht="30" customHeight="1" x14ac:dyDescent="0.15">
      <c r="A16" s="576">
        <v>2</v>
      </c>
      <c r="B16" s="578">
        <f>B8</f>
        <v>0</v>
      </c>
      <c r="C16" s="578" t="s">
        <v>698</v>
      </c>
      <c r="D16" s="672" t="s">
        <v>115</v>
      </c>
      <c r="E16" s="124" t="s">
        <v>644</v>
      </c>
      <c r="F16" s="358"/>
      <c r="G16" s="359"/>
      <c r="H16" s="369" t="str">
        <f t="shared" si="0"/>
        <v>0</v>
      </c>
      <c r="I16" s="369"/>
      <c r="J16" s="484" t="str">
        <f>IFERROR((H16+H17)/(H16+H17),"0")</f>
        <v>0</v>
      </c>
      <c r="K16" s="482">
        <f>SUM(COUNTIF(D16,{"後方"})*{1})*J16</f>
        <v>0</v>
      </c>
      <c r="L16" s="482">
        <f>SUM(COUNTIF(D16,{"側方"})*{1})*J16</f>
        <v>0</v>
      </c>
      <c r="M16" s="482">
        <f>SUM(COUNTIF(D16,{"側方衝突"})*{1})*J16</f>
        <v>0</v>
      </c>
      <c r="N16" s="482">
        <f>SUM(COUNTIF(D16,{"ｲﾝﾀｰﾛｯｸ"})*{1})*J16</f>
        <v>0</v>
      </c>
      <c r="O16" s="482">
        <f>SUM(COUNTIF(D16,{"後付安全装置"})*{1})*J16</f>
        <v>0</v>
      </c>
      <c r="P16" s="395"/>
      <c r="Q16" s="346"/>
      <c r="R16" s="346"/>
      <c r="S16" s="561"/>
      <c r="T16" s="625" t="str">
        <f>IFERROR(ROUNDDOWN(MAX(MIN(S16/2,20000),0),-3)*J16*U2/U2,"0")</f>
        <v>0</v>
      </c>
      <c r="U16" s="554" t="str">
        <f>T8</f>
        <v>年　月　日</v>
      </c>
      <c r="V16" s="372"/>
    </row>
    <row r="17" spans="1:22" ht="30" customHeight="1" x14ac:dyDescent="0.15">
      <c r="A17" s="577"/>
      <c r="B17" s="579"/>
      <c r="C17" s="579"/>
      <c r="D17" s="672"/>
      <c r="E17" s="124" t="s">
        <v>587</v>
      </c>
      <c r="F17" s="358"/>
      <c r="G17" s="359"/>
      <c r="H17" s="369" t="str">
        <f t="shared" si="0"/>
        <v>0</v>
      </c>
      <c r="I17" s="369"/>
      <c r="J17" s="346"/>
      <c r="K17" s="485"/>
      <c r="L17" s="485"/>
      <c r="M17" s="485"/>
      <c r="N17" s="485"/>
      <c r="O17" s="485"/>
      <c r="P17" s="395"/>
      <c r="Q17" s="346"/>
      <c r="R17" s="346"/>
      <c r="S17" s="567"/>
      <c r="T17" s="565"/>
      <c r="U17" s="624"/>
      <c r="V17" s="373"/>
    </row>
    <row r="18" spans="1:22" ht="30" customHeight="1" x14ac:dyDescent="0.15">
      <c r="A18" s="576">
        <v>3</v>
      </c>
      <c r="B18" s="578">
        <f>B8</f>
        <v>0</v>
      </c>
      <c r="C18" s="578" t="s">
        <v>698</v>
      </c>
      <c r="D18" s="672" t="s">
        <v>705</v>
      </c>
      <c r="E18" s="206" t="s">
        <v>659</v>
      </c>
      <c r="F18" s="358"/>
      <c r="G18" s="359"/>
      <c r="H18" s="369" t="str">
        <f t="shared" si="0"/>
        <v>0</v>
      </c>
      <c r="I18" s="369"/>
      <c r="J18" s="484" t="str">
        <f>IFERROR((H18+H19)/(H18+H19),"0")</f>
        <v>0</v>
      </c>
      <c r="K18" s="482">
        <f>SUM(COUNTIF(D18,{"後方"})*{1})*J18</f>
        <v>0</v>
      </c>
      <c r="L18" s="482">
        <f>SUM(COUNTIF(D18,{"側方"})*{1})*J18</f>
        <v>0</v>
      </c>
      <c r="M18" s="482">
        <f>SUM(COUNTIF(D18,{"側方衝突"})*{1})*J18</f>
        <v>0</v>
      </c>
      <c r="N18" s="482">
        <f>SUM(COUNTIF(D18,{"ｲﾝﾀｰﾛｯｸ"})*{1})*J18</f>
        <v>0</v>
      </c>
      <c r="O18" s="482">
        <f>SUM(COUNTIF(D18,{"後付安全装置"})*{1})*J18</f>
        <v>0</v>
      </c>
      <c r="P18" s="395"/>
      <c r="Q18" s="349"/>
      <c r="R18" s="349"/>
      <c r="S18" s="561"/>
      <c r="T18" s="625" t="str">
        <f>IFERROR(ROUNDDOWN(MAX(MIN(S18/2,20000),0),-3)*J18*U2/U2,"0")</f>
        <v>0</v>
      </c>
      <c r="U18" s="554" t="str">
        <f>T8</f>
        <v>年　月　日</v>
      </c>
      <c r="V18" s="372"/>
    </row>
    <row r="19" spans="1:22" ht="30" customHeight="1" thickBot="1" x14ac:dyDescent="0.2">
      <c r="A19" s="577"/>
      <c r="B19" s="579" t="b">
        <v>1</v>
      </c>
      <c r="C19" s="579"/>
      <c r="D19" s="672"/>
      <c r="E19" s="206" t="s">
        <v>659</v>
      </c>
      <c r="F19" s="358"/>
      <c r="G19" s="359"/>
      <c r="H19" s="369" t="str">
        <f t="shared" si="0"/>
        <v>0</v>
      </c>
      <c r="I19" s="369"/>
      <c r="J19" s="345"/>
      <c r="K19" s="486"/>
      <c r="L19" s="486"/>
      <c r="M19" s="486"/>
      <c r="N19" s="486"/>
      <c r="O19" s="346"/>
      <c r="P19" s="395"/>
      <c r="Q19" s="349"/>
      <c r="R19" s="349"/>
      <c r="S19" s="567"/>
      <c r="T19" s="565"/>
      <c r="U19" s="624"/>
      <c r="V19" s="373"/>
    </row>
    <row r="20" spans="1:22" ht="19.5" thickBot="1" x14ac:dyDescent="0.2">
      <c r="A20" s="675" t="s">
        <v>1</v>
      </c>
      <c r="B20" s="676"/>
      <c r="C20" s="676"/>
      <c r="D20" s="676"/>
      <c r="E20" s="676"/>
      <c r="F20" s="676"/>
      <c r="G20" s="677"/>
      <c r="H20" s="366"/>
      <c r="I20" s="366"/>
      <c r="J20" s="350">
        <f t="shared" ref="J20:O20" si="1">SUM(J14:J19)</f>
        <v>0</v>
      </c>
      <c r="K20" s="348">
        <f t="shared" si="1"/>
        <v>0</v>
      </c>
      <c r="L20" s="348">
        <f t="shared" si="1"/>
        <v>0</v>
      </c>
      <c r="M20" s="348">
        <f t="shared" si="1"/>
        <v>0</v>
      </c>
      <c r="N20" s="348">
        <f t="shared" si="1"/>
        <v>0</v>
      </c>
      <c r="O20" s="351">
        <f t="shared" si="1"/>
        <v>0</v>
      </c>
      <c r="P20" s="396"/>
      <c r="Q20" s="351"/>
      <c r="R20" s="351"/>
      <c r="S20" s="292"/>
      <c r="T20" s="316">
        <f>SUM(T14:T19)</f>
        <v>0</v>
      </c>
      <c r="U20" s="293"/>
      <c r="V20" s="294"/>
    </row>
    <row r="21" spans="1:22" ht="14.25" x14ac:dyDescent="0.15">
      <c r="A21" s="2" t="s">
        <v>585</v>
      </c>
      <c r="B21" s="2"/>
      <c r="H21" s="366"/>
      <c r="I21" s="366"/>
      <c r="J21" s="345"/>
      <c r="K21" s="352"/>
      <c r="L21" s="345"/>
      <c r="M21" s="345"/>
      <c r="N21" s="345"/>
      <c r="O21" s="345"/>
      <c r="P21" s="397"/>
      <c r="Q21" s="345"/>
      <c r="R21" s="345"/>
      <c r="S21" s="13"/>
    </row>
    <row r="22" spans="1:22" ht="14.25" x14ac:dyDescent="0.15">
      <c r="A22" s="2"/>
      <c r="B22" s="2"/>
      <c r="H22" s="366"/>
      <c r="I22" s="366"/>
      <c r="J22" s="345"/>
      <c r="K22" s="352"/>
      <c r="L22" s="345"/>
      <c r="M22" s="345"/>
      <c r="N22" s="345"/>
      <c r="O22" s="345"/>
      <c r="P22" s="397"/>
      <c r="Q22" s="345"/>
      <c r="R22" s="345"/>
      <c r="S22" s="13"/>
    </row>
    <row r="23" spans="1:22" ht="24.75" thickBot="1" x14ac:dyDescent="0.3">
      <c r="B23" s="620" t="s">
        <v>1023</v>
      </c>
      <c r="C23" s="620"/>
      <c r="D23" s="620"/>
      <c r="E23" s="620"/>
      <c r="F23" s="620"/>
      <c r="G23" t="s">
        <v>2</v>
      </c>
      <c r="H23" s="366"/>
      <c r="I23" s="366"/>
      <c r="J23" s="297"/>
      <c r="K23" s="376"/>
      <c r="L23" s="297"/>
      <c r="M23" s="297"/>
      <c r="N23" s="297"/>
      <c r="O23" s="297"/>
      <c r="P23" s="394"/>
      <c r="Q23" s="297"/>
      <c r="R23" s="297"/>
      <c r="S23" s="574"/>
      <c r="T23" s="574"/>
      <c r="U23" s="574"/>
      <c r="V23" s="574"/>
    </row>
    <row r="24" spans="1:22" ht="14.25" x14ac:dyDescent="0.15">
      <c r="A24" s="286"/>
      <c r="B24" s="597" t="s">
        <v>281</v>
      </c>
      <c r="C24" s="621" t="s">
        <v>282</v>
      </c>
      <c r="D24" s="622" t="s">
        <v>574</v>
      </c>
      <c r="E24" s="659" t="s">
        <v>286</v>
      </c>
      <c r="F24" s="659"/>
      <c r="G24" s="657" t="s">
        <v>590</v>
      </c>
      <c r="H24" s="366"/>
      <c r="I24" s="366"/>
      <c r="J24" s="346"/>
      <c r="K24" s="347"/>
      <c r="L24" s="346"/>
      <c r="M24" s="346"/>
      <c r="N24" s="346"/>
      <c r="O24" s="346"/>
      <c r="P24" s="395"/>
      <c r="Q24" s="346"/>
      <c r="R24" s="346"/>
      <c r="S24" s="556" t="s">
        <v>591</v>
      </c>
      <c r="T24" s="609" t="s">
        <v>283</v>
      </c>
      <c r="U24" s="611" t="s">
        <v>665</v>
      </c>
      <c r="V24" s="290" t="s">
        <v>661</v>
      </c>
    </row>
    <row r="25" spans="1:22" s="3" customFormat="1" ht="15.95" customHeight="1" x14ac:dyDescent="0.15">
      <c r="A25" s="287" t="s">
        <v>0</v>
      </c>
      <c r="B25" s="598"/>
      <c r="C25" s="598"/>
      <c r="D25" s="623"/>
      <c r="E25" s="660"/>
      <c r="F25" s="660"/>
      <c r="G25" s="658"/>
      <c r="H25" s="366"/>
      <c r="I25" s="366"/>
      <c r="J25" s="346"/>
      <c r="K25" s="345" t="s">
        <v>1019</v>
      </c>
      <c r="L25" s="345" t="s">
        <v>115</v>
      </c>
      <c r="M25" s="345" t="s">
        <v>654</v>
      </c>
      <c r="N25" s="345" t="s">
        <v>784</v>
      </c>
      <c r="O25" s="346"/>
      <c r="P25" s="395"/>
      <c r="Q25" s="346"/>
      <c r="R25" s="346"/>
      <c r="S25" s="557"/>
      <c r="T25" s="610"/>
      <c r="U25" s="612"/>
      <c r="V25" s="291" t="s">
        <v>662</v>
      </c>
    </row>
    <row r="26" spans="1:22" s="3" customFormat="1" ht="15.95" customHeight="1" x14ac:dyDescent="0.15">
      <c r="A26" s="576">
        <v>1</v>
      </c>
      <c r="B26" s="578">
        <f>B8</f>
        <v>0</v>
      </c>
      <c r="C26" s="578" t="s">
        <v>698</v>
      </c>
      <c r="D26" s="672" t="s">
        <v>1020</v>
      </c>
      <c r="E26" s="684"/>
      <c r="F26" s="685"/>
      <c r="G26" s="688"/>
      <c r="H26" s="478" t="str">
        <f t="shared" ref="H26:H31" si="2">IF(G26 &lt;&gt; "", "1", "0")</f>
        <v>0</v>
      </c>
      <c r="I26" s="478"/>
      <c r="J26" s="683" t="str">
        <f>IFERROR((H26+H27)/(H26+H27),"0")</f>
        <v>0</v>
      </c>
      <c r="K26" s="682">
        <f>SUM(COUNTIF(D26,{"トルクレンチ"})*{1})*J26</f>
        <v>0</v>
      </c>
      <c r="L26" s="682">
        <f>SUM(COUNTIF(D26,{"トルクレンチ"})*{1})*J26</f>
        <v>0</v>
      </c>
      <c r="M26" s="348">
        <f>SUM(COUNTIF(D26,{"ｲﾝﾀｰﾛｯｸ"})*{1})*J26</f>
        <v>0</v>
      </c>
      <c r="N26" s="348">
        <f>SUM(COUNTIF(D26,{"後付安全装置"})*{1})*J26</f>
        <v>0</v>
      </c>
      <c r="O26" s="346"/>
      <c r="P26" s="395"/>
      <c r="Q26" s="346"/>
      <c r="R26" s="346"/>
      <c r="S26" s="561"/>
      <c r="T26" s="625" t="str">
        <f>IFERROR(ROUNDDOWN(MAX(MIN(S26/2,30000),0),-3)*J26*U2/U2,"0")</f>
        <v>0</v>
      </c>
      <c r="U26" s="554" t="str">
        <f t="shared" ref="U26:U30" si="3">U14</f>
        <v>年　月　日</v>
      </c>
      <c r="V26" s="372"/>
    </row>
    <row r="27" spans="1:22" ht="21.95" customHeight="1" x14ac:dyDescent="0.15">
      <c r="A27" s="577"/>
      <c r="B27" s="579"/>
      <c r="C27" s="579"/>
      <c r="D27" s="672"/>
      <c r="E27" s="686"/>
      <c r="F27" s="687"/>
      <c r="G27" s="689"/>
      <c r="H27" s="480" t="str">
        <f t="shared" si="2"/>
        <v>0</v>
      </c>
      <c r="I27" s="478"/>
      <c r="J27" s="683"/>
      <c r="K27" s="682"/>
      <c r="L27" s="682"/>
      <c r="M27" s="477"/>
      <c r="N27" s="477"/>
      <c r="O27" s="346"/>
      <c r="P27" s="395"/>
      <c r="Q27" s="346"/>
      <c r="R27" s="346"/>
      <c r="S27" s="567"/>
      <c r="T27" s="565"/>
      <c r="U27" s="566"/>
      <c r="V27" s="373"/>
    </row>
    <row r="28" spans="1:22" ht="21.95" customHeight="1" x14ac:dyDescent="0.15">
      <c r="A28" s="576">
        <v>2</v>
      </c>
      <c r="B28" s="578">
        <f>B8</f>
        <v>0</v>
      </c>
      <c r="C28" s="578" t="s">
        <v>698</v>
      </c>
      <c r="D28" s="672" t="s">
        <v>1020</v>
      </c>
      <c r="E28" s="684"/>
      <c r="F28" s="685"/>
      <c r="G28" s="688"/>
      <c r="H28" s="480" t="str">
        <f t="shared" si="2"/>
        <v>0</v>
      </c>
      <c r="I28" s="478"/>
      <c r="J28" s="683" t="str">
        <f>IFERROR((H28+H29)/(H28+H29),"0")</f>
        <v>0</v>
      </c>
      <c r="K28" s="682">
        <f>SUM(COUNTIF(D28,{"トルクレンチ"})*{1})*J28</f>
        <v>0</v>
      </c>
      <c r="L28" s="691">
        <f>SUM(COUNTIF(D28,{"トルクレンチ"})*{1})*J28</f>
        <v>0</v>
      </c>
      <c r="M28" s="348">
        <f>SUM(COUNTIF(D28,{"ｲﾝﾀｰﾛｯｸ"})*{1})*J28</f>
        <v>0</v>
      </c>
      <c r="N28" s="348">
        <f>SUM(COUNTIF(D28,{"後付安全装置"})*{1})*J28</f>
        <v>0</v>
      </c>
      <c r="O28" s="346"/>
      <c r="P28" s="395"/>
      <c r="Q28" s="346"/>
      <c r="R28" s="346"/>
      <c r="S28" s="561"/>
      <c r="T28" s="625" t="str">
        <f>IFERROR(ROUNDDOWN(MAX(MIN(S28/2,30000),0),-3)*J28*U2/U2,"0")</f>
        <v>0</v>
      </c>
      <c r="U28" s="554" t="str">
        <f t="shared" si="3"/>
        <v>年　月　日</v>
      </c>
      <c r="V28" s="372"/>
    </row>
    <row r="29" spans="1:22" ht="13.5" customHeight="1" x14ac:dyDescent="0.15">
      <c r="A29" s="577"/>
      <c r="B29" s="579"/>
      <c r="C29" s="579"/>
      <c r="D29" s="672"/>
      <c r="E29" s="686"/>
      <c r="F29" s="687"/>
      <c r="G29" s="689"/>
      <c r="H29" s="480" t="str">
        <f t="shared" si="2"/>
        <v>0</v>
      </c>
      <c r="I29" s="478"/>
      <c r="J29" s="683"/>
      <c r="K29" s="682"/>
      <c r="L29" s="691"/>
      <c r="M29" s="477"/>
      <c r="N29" s="477"/>
      <c r="O29" s="346"/>
      <c r="P29" s="395"/>
      <c r="Q29" s="346"/>
      <c r="R29" s="346"/>
      <c r="S29" s="567"/>
      <c r="T29" s="565"/>
      <c r="U29" s="566"/>
      <c r="V29" s="373"/>
    </row>
    <row r="30" spans="1:22" ht="14.25" x14ac:dyDescent="0.15">
      <c r="A30" s="576">
        <v>3</v>
      </c>
      <c r="B30" s="578">
        <f>B8</f>
        <v>0</v>
      </c>
      <c r="C30" s="578" t="s">
        <v>698</v>
      </c>
      <c r="D30" s="672" t="s">
        <v>1020</v>
      </c>
      <c r="E30" s="684"/>
      <c r="F30" s="685"/>
      <c r="G30" s="688"/>
      <c r="H30" s="480" t="str">
        <f t="shared" si="2"/>
        <v>0</v>
      </c>
      <c r="I30" s="478"/>
      <c r="J30" s="683" t="str">
        <f>IFERROR((H30+H31)/(H30+H31),"0")</f>
        <v>0</v>
      </c>
      <c r="K30" s="682">
        <f>SUM(COUNTIF(D30,{"トルクレンチ"})*{1})*J30</f>
        <v>0</v>
      </c>
      <c r="L30" s="691">
        <f>SUM(COUNTIF(D30,{"トルクレンチ"})*{1})*J30</f>
        <v>0</v>
      </c>
      <c r="M30" s="348">
        <f>SUM(COUNTIF(D30,{"ｲﾝﾀｰﾛｯｸ"})*{1})*J30</f>
        <v>0</v>
      </c>
      <c r="N30" s="348">
        <f>SUM(COUNTIF(D30,{"後付安全装置"})*{1})*J30</f>
        <v>0</v>
      </c>
      <c r="O30" s="346"/>
      <c r="P30" s="395"/>
      <c r="Q30" s="349"/>
      <c r="R30" s="349"/>
      <c r="S30" s="561"/>
      <c r="T30" s="625" t="str">
        <f>IFERROR(ROUNDDOWN(MAX(MIN(S30/2,30000),0),-3)*J30*U2/U2,"0")</f>
        <v>0</v>
      </c>
      <c r="U30" s="554" t="str">
        <f t="shared" si="3"/>
        <v>年　月　日</v>
      </c>
      <c r="V30" s="372"/>
    </row>
    <row r="31" spans="1:22" ht="20.100000000000001" customHeight="1" thickBot="1" x14ac:dyDescent="0.2">
      <c r="A31" s="577"/>
      <c r="B31" s="579" t="b">
        <v>1</v>
      </c>
      <c r="C31" s="579"/>
      <c r="D31" s="672"/>
      <c r="E31" s="686"/>
      <c r="F31" s="687"/>
      <c r="G31" s="690"/>
      <c r="H31" s="480" t="str">
        <f t="shared" si="2"/>
        <v>0</v>
      </c>
      <c r="I31" s="478"/>
      <c r="J31" s="683"/>
      <c r="K31" s="682"/>
      <c r="L31" s="691"/>
      <c r="M31" s="346"/>
      <c r="N31" s="346"/>
      <c r="O31" s="346"/>
      <c r="P31" s="395"/>
      <c r="Q31" s="349"/>
      <c r="R31" s="349"/>
      <c r="S31" s="567"/>
      <c r="T31" s="565"/>
      <c r="U31" s="555"/>
      <c r="V31" s="373"/>
    </row>
    <row r="32" spans="1:22" ht="20.100000000000001" customHeight="1" thickBot="1" x14ac:dyDescent="0.2">
      <c r="A32" s="675" t="s">
        <v>1</v>
      </c>
      <c r="B32" s="676"/>
      <c r="C32" s="676"/>
      <c r="D32" s="676"/>
      <c r="E32" s="676"/>
      <c r="F32" s="676"/>
      <c r="G32" s="677"/>
      <c r="H32" s="366"/>
      <c r="I32" s="366"/>
      <c r="J32" s="350">
        <f>SUM(J26:J31)</f>
        <v>0</v>
      </c>
      <c r="K32" s="482">
        <f>SUM(K26:K31)</f>
        <v>0</v>
      </c>
      <c r="L32" s="482">
        <f>SUM(L26:L31)</f>
        <v>0</v>
      </c>
      <c r="M32" s="348">
        <f>SUM(M26:M31)</f>
        <v>0</v>
      </c>
      <c r="N32" s="348">
        <f>SUM(N26:N31)</f>
        <v>0</v>
      </c>
      <c r="O32" s="351"/>
      <c r="P32" s="396"/>
      <c r="Q32" s="351"/>
      <c r="R32" s="351"/>
      <c r="S32" s="292"/>
      <c r="T32" s="316">
        <f>SUM(T26:T31)</f>
        <v>0</v>
      </c>
      <c r="U32" s="293"/>
      <c r="V32" s="294"/>
    </row>
    <row r="33" spans="1:22" ht="14.25" x14ac:dyDescent="0.15">
      <c r="A33" s="2" t="s">
        <v>585</v>
      </c>
      <c r="B33" s="2"/>
      <c r="H33" s="366"/>
      <c r="I33" s="366"/>
      <c r="J33" s="345"/>
      <c r="K33" s="352"/>
      <c r="L33" s="345"/>
      <c r="M33" s="345"/>
      <c r="N33" s="345"/>
      <c r="O33" s="345"/>
      <c r="P33" s="397"/>
      <c r="Q33" s="345"/>
      <c r="R33" s="345"/>
      <c r="S33" s="13"/>
    </row>
    <row r="34" spans="1:22" ht="13.5" customHeight="1" x14ac:dyDescent="0.15">
      <c r="A34" s="288"/>
      <c r="B34" s="288"/>
      <c r="C34" s="288"/>
      <c r="D34" s="288"/>
      <c r="E34" s="288"/>
      <c r="F34" s="288"/>
      <c r="G34" s="315"/>
      <c r="H34" s="366"/>
      <c r="I34" s="366"/>
      <c r="J34" s="353"/>
      <c r="K34" s="354"/>
      <c r="L34" s="353"/>
      <c r="M34" s="353"/>
      <c r="N34" s="353"/>
      <c r="O34" s="353"/>
      <c r="P34" s="398"/>
      <c r="Q34" s="353"/>
      <c r="R34" s="353"/>
      <c r="S34" s="288"/>
      <c r="T34" s="288"/>
      <c r="U34" s="288"/>
    </row>
    <row r="35" spans="1:22" ht="24.75" thickBot="1" x14ac:dyDescent="0.3">
      <c r="B35" s="285" t="s">
        <v>790</v>
      </c>
      <c r="C35" s="285"/>
      <c r="D35" s="285"/>
      <c r="E35" s="285"/>
      <c r="G35" t="s">
        <v>2</v>
      </c>
      <c r="H35" s="366"/>
      <c r="I35" s="366"/>
      <c r="J35" s="345"/>
      <c r="K35" s="352"/>
      <c r="L35" s="345"/>
      <c r="M35" s="345"/>
      <c r="N35" s="345"/>
      <c r="O35" s="345"/>
      <c r="P35" s="397"/>
      <c r="Q35" s="345"/>
      <c r="R35" s="345"/>
      <c r="S35" s="574"/>
      <c r="T35" s="574"/>
      <c r="U35" s="574"/>
      <c r="V35" s="574"/>
    </row>
    <row r="36" spans="1:22" ht="16.5" customHeight="1" x14ac:dyDescent="0.15">
      <c r="A36" s="286"/>
      <c r="B36" s="597" t="s">
        <v>281</v>
      </c>
      <c r="C36" s="621" t="s">
        <v>282</v>
      </c>
      <c r="D36" s="622" t="s">
        <v>574</v>
      </c>
      <c r="E36" s="622" t="s">
        <v>286</v>
      </c>
      <c r="F36" s="649" t="s">
        <v>584</v>
      </c>
      <c r="G36" s="678"/>
      <c r="H36" s="366"/>
      <c r="I36" s="366"/>
      <c r="J36" s="345"/>
      <c r="K36" s="352"/>
      <c r="L36" s="345"/>
      <c r="M36" s="345"/>
      <c r="N36" s="345"/>
      <c r="O36" s="345"/>
      <c r="P36" s="397"/>
      <c r="Q36" s="345"/>
      <c r="R36" s="345"/>
      <c r="S36" s="556" t="s">
        <v>592</v>
      </c>
      <c r="T36" s="609" t="s">
        <v>314</v>
      </c>
      <c r="U36" s="611" t="s">
        <v>663</v>
      </c>
      <c r="V36" s="290" t="s">
        <v>661</v>
      </c>
    </row>
    <row r="37" spans="1:22" ht="16.5" customHeight="1" x14ac:dyDescent="0.15">
      <c r="A37" s="287" t="s">
        <v>0</v>
      </c>
      <c r="B37" s="598"/>
      <c r="C37" s="598"/>
      <c r="D37" s="623"/>
      <c r="E37" s="623"/>
      <c r="F37" s="651"/>
      <c r="G37" s="679"/>
      <c r="H37" s="366"/>
      <c r="I37" s="366"/>
      <c r="J37" s="345"/>
      <c r="K37" s="352"/>
      <c r="L37" s="345"/>
      <c r="M37" s="345"/>
      <c r="N37" s="345"/>
      <c r="O37" s="345"/>
      <c r="P37" s="397"/>
      <c r="Q37" s="345"/>
      <c r="R37" s="345"/>
      <c r="S37" s="557"/>
      <c r="T37" s="610"/>
      <c r="U37" s="612"/>
      <c r="V37" s="377" t="s">
        <v>662</v>
      </c>
    </row>
    <row r="38" spans="1:22" ht="14.25" x14ac:dyDescent="0.15">
      <c r="A38" s="576">
        <v>1</v>
      </c>
      <c r="B38" s="578">
        <f>B8</f>
        <v>0</v>
      </c>
      <c r="C38" s="578" t="s">
        <v>698</v>
      </c>
      <c r="D38" s="600"/>
      <c r="E38" s="600"/>
      <c r="F38" s="593"/>
      <c r="G38" s="602"/>
      <c r="H38" s="588" t="str">
        <f>IF(F38 &lt;&gt; "", "1", "0")</f>
        <v>0</v>
      </c>
      <c r="I38" s="369"/>
      <c r="J38" s="692">
        <f>SUM(COUNTIF(D38,{"簡易型","標準型","運行管理連携型","一体型"})*{10000,20000,30000,50000})</f>
        <v>0</v>
      </c>
      <c r="K38" s="683">
        <f>IF(J8 &lt;&gt; "", "1", "0")*H38</f>
        <v>0</v>
      </c>
      <c r="L38" s="355"/>
      <c r="M38" s="355"/>
      <c r="N38" s="355"/>
      <c r="O38" s="355"/>
      <c r="P38" s="397"/>
      <c r="Q38" s="355"/>
      <c r="R38" s="355"/>
      <c r="S38" s="561"/>
      <c r="T38" s="563" t="str">
        <f>IFERROR(ROUNDDOWN(MAX(MIN(S38/3,J38),0),-3)*H38*U2/U2,"0")</f>
        <v>0</v>
      </c>
      <c r="U38" s="568" t="str">
        <f>T8</f>
        <v>年　月　日</v>
      </c>
      <c r="V38" s="378"/>
    </row>
    <row r="39" spans="1:22" ht="15" thickBot="1" x14ac:dyDescent="0.2">
      <c r="A39" s="599"/>
      <c r="B39" s="590"/>
      <c r="C39" s="590"/>
      <c r="D39" s="601"/>
      <c r="E39" s="601"/>
      <c r="F39" s="595"/>
      <c r="G39" s="603"/>
      <c r="H39" s="588"/>
      <c r="I39" s="369"/>
      <c r="J39" s="692"/>
      <c r="K39" s="683"/>
      <c r="L39" s="355"/>
      <c r="M39" s="355"/>
      <c r="N39" s="355"/>
      <c r="O39" s="355"/>
      <c r="P39" s="397"/>
      <c r="Q39" s="355"/>
      <c r="R39" s="355"/>
      <c r="S39" s="562"/>
      <c r="T39" s="564"/>
      <c r="U39" s="569"/>
      <c r="V39" s="379"/>
    </row>
    <row r="40" spans="1:22" s="3" customFormat="1" ht="15.95" customHeight="1" x14ac:dyDescent="0.15">
      <c r="A40" s="2" t="s">
        <v>585</v>
      </c>
      <c r="B40"/>
      <c r="C40"/>
      <c r="D40"/>
      <c r="E40"/>
      <c r="F40"/>
      <c r="G40"/>
      <c r="H40" s="366"/>
      <c r="I40" s="366"/>
      <c r="J40" s="345"/>
      <c r="K40" s="352"/>
      <c r="L40" s="345"/>
      <c r="M40" s="345"/>
      <c r="N40" s="345"/>
      <c r="O40" s="345"/>
      <c r="P40" s="397"/>
      <c r="Q40" s="345"/>
      <c r="R40" s="345"/>
      <c r="S40"/>
      <c r="T40"/>
      <c r="U40"/>
      <c r="V40"/>
    </row>
    <row r="41" spans="1:22" s="3" customFormat="1" ht="15.95" customHeight="1" x14ac:dyDescent="0.15">
      <c r="A41"/>
      <c r="B41"/>
      <c r="C41"/>
      <c r="D41"/>
      <c r="E41"/>
      <c r="F41"/>
      <c r="G41"/>
      <c r="H41" s="366"/>
      <c r="I41" s="366"/>
      <c r="J41" s="345"/>
      <c r="K41" s="352"/>
      <c r="L41" s="345"/>
      <c r="M41" s="345"/>
      <c r="N41" s="345"/>
      <c r="O41" s="345"/>
      <c r="P41" s="397"/>
      <c r="Q41" s="345"/>
      <c r="R41" s="345"/>
      <c r="S41"/>
      <c r="T41"/>
      <c r="U41"/>
      <c r="V41"/>
    </row>
    <row r="42" spans="1:22" ht="21.95" customHeight="1" x14ac:dyDescent="0.15">
      <c r="F42" s="24"/>
      <c r="G42" s="24"/>
      <c r="H42" s="366"/>
      <c r="I42" s="366"/>
      <c r="J42" s="346"/>
      <c r="K42" s="347"/>
      <c r="L42" s="346"/>
      <c r="M42" s="346"/>
      <c r="N42" s="346"/>
      <c r="O42" s="346"/>
      <c r="P42" s="395"/>
      <c r="Q42" s="346"/>
      <c r="R42" s="346"/>
      <c r="S42" s="24"/>
      <c r="T42" s="24"/>
      <c r="U42" s="24"/>
    </row>
    <row r="43" spans="1:22" ht="21.95" customHeight="1" x14ac:dyDescent="0.15">
      <c r="G43" s="24"/>
      <c r="H43" s="366"/>
      <c r="I43" s="366"/>
      <c r="J43" s="346"/>
      <c r="K43" s="347"/>
      <c r="L43" s="346"/>
      <c r="M43" s="346"/>
      <c r="N43" s="346"/>
      <c r="O43" s="346"/>
      <c r="P43" s="395"/>
      <c r="Q43" s="346"/>
      <c r="R43" s="346"/>
      <c r="S43" s="24"/>
      <c r="T43" s="24"/>
      <c r="U43" s="24"/>
    </row>
    <row r="44" spans="1:22" ht="24.75" thickBot="1" x14ac:dyDescent="0.3">
      <c r="B44" s="285" t="s">
        <v>791</v>
      </c>
      <c r="G44" t="s">
        <v>2</v>
      </c>
      <c r="H44" s="366"/>
      <c r="I44" s="366"/>
      <c r="J44" s="345"/>
      <c r="K44" s="352"/>
      <c r="L44" s="345"/>
      <c r="M44" s="345"/>
      <c r="N44" s="345"/>
      <c r="O44" s="345"/>
      <c r="P44" s="397"/>
      <c r="Q44" s="345"/>
      <c r="R44" s="345"/>
      <c r="S44" s="574"/>
      <c r="T44" s="574"/>
      <c r="U44" s="574"/>
      <c r="V44" s="574"/>
    </row>
    <row r="45" spans="1:22" ht="14.25" x14ac:dyDescent="0.15">
      <c r="A45" s="286"/>
      <c r="B45" s="597" t="s">
        <v>281</v>
      </c>
      <c r="C45" s="621" t="s">
        <v>282</v>
      </c>
      <c r="D45" s="621" t="s">
        <v>391</v>
      </c>
      <c r="E45" s="649" t="s">
        <v>286</v>
      </c>
      <c r="F45" s="650"/>
      <c r="G45" s="653" t="s">
        <v>589</v>
      </c>
      <c r="H45" s="366"/>
      <c r="I45" s="366"/>
      <c r="J45" s="345"/>
      <c r="K45" s="352"/>
      <c r="L45" s="345"/>
      <c r="M45" s="345"/>
      <c r="N45" s="345"/>
      <c r="O45" s="345"/>
      <c r="P45" s="397"/>
      <c r="Q45" s="345"/>
      <c r="R45" s="345"/>
      <c r="S45" s="640" t="s">
        <v>593</v>
      </c>
      <c r="T45" s="609" t="s">
        <v>314</v>
      </c>
      <c r="U45" s="611" t="s">
        <v>663</v>
      </c>
      <c r="V45" s="290" t="s">
        <v>661</v>
      </c>
    </row>
    <row r="46" spans="1:22" ht="27" customHeight="1" x14ac:dyDescent="0.15">
      <c r="A46" s="287" t="s">
        <v>0</v>
      </c>
      <c r="B46" s="598"/>
      <c r="C46" s="598"/>
      <c r="D46" s="648"/>
      <c r="E46" s="651"/>
      <c r="F46" s="652"/>
      <c r="G46" s="654"/>
      <c r="H46" s="366"/>
      <c r="I46" s="366"/>
      <c r="J46" s="345"/>
      <c r="K46" s="352"/>
      <c r="L46" s="345"/>
      <c r="M46" s="345"/>
      <c r="N46" s="345"/>
      <c r="O46" s="345"/>
      <c r="P46" s="397"/>
      <c r="Q46" s="345"/>
      <c r="R46" s="345"/>
      <c r="S46" s="641"/>
      <c r="T46" s="610"/>
      <c r="U46" s="612"/>
      <c r="V46" s="377" t="s">
        <v>662</v>
      </c>
    </row>
    <row r="47" spans="1:22" s="3" customFormat="1" ht="15.95" customHeight="1" x14ac:dyDescent="0.15">
      <c r="A47" s="576">
        <v>1</v>
      </c>
      <c r="B47" s="578">
        <f>B8</f>
        <v>0</v>
      </c>
      <c r="C47" s="578" t="s">
        <v>698</v>
      </c>
      <c r="D47" s="591"/>
      <c r="E47" s="593"/>
      <c r="F47" s="594"/>
      <c r="G47" s="655"/>
      <c r="H47" s="588" t="str">
        <f>IF(G47 &lt;&gt; "", "1", "0")</f>
        <v>0</v>
      </c>
      <c r="I47" s="589">
        <f>IF(J8 &lt;&gt; "", "1", "0")*H47</f>
        <v>0</v>
      </c>
      <c r="J47" s="345">
        <f>H47*1</f>
        <v>0</v>
      </c>
      <c r="K47" s="352"/>
      <c r="L47" s="345"/>
      <c r="M47" s="345"/>
      <c r="N47" s="345"/>
      <c r="O47" s="345"/>
      <c r="P47" s="397"/>
      <c r="Q47" s="345"/>
      <c r="R47" s="345"/>
      <c r="S47" s="561"/>
      <c r="T47" s="563" t="str">
        <f>IFERROR(ROUNDDOWN(MAX(MIN(S47/4,50000),0),-3)*H47*U2/U2,"0")</f>
        <v>0</v>
      </c>
      <c r="U47" s="568" t="str">
        <f>T8</f>
        <v>年　月　日</v>
      </c>
      <c r="V47" s="360"/>
    </row>
    <row r="48" spans="1:22" s="3" customFormat="1" ht="15.95" customHeight="1" thickBot="1" x14ac:dyDescent="0.2">
      <c r="A48" s="599"/>
      <c r="B48" s="590"/>
      <c r="C48" s="590"/>
      <c r="D48" s="592"/>
      <c r="E48" s="595"/>
      <c r="F48" s="596"/>
      <c r="G48" s="656"/>
      <c r="H48" s="588"/>
      <c r="I48" s="589"/>
      <c r="J48" s="345"/>
      <c r="K48" s="352"/>
      <c r="L48" s="345"/>
      <c r="M48" s="345"/>
      <c r="N48" s="345"/>
      <c r="O48" s="345"/>
      <c r="P48" s="397"/>
      <c r="Q48" s="345"/>
      <c r="R48" s="345"/>
      <c r="S48" s="562"/>
      <c r="T48" s="564"/>
      <c r="U48" s="569"/>
      <c r="V48" s="374"/>
    </row>
    <row r="49" spans="1:22" ht="21.95" customHeight="1" x14ac:dyDescent="0.15">
      <c r="H49" s="366"/>
      <c r="I49" s="366"/>
      <c r="J49" s="345"/>
      <c r="K49" s="352"/>
      <c r="L49" s="345"/>
      <c r="M49" s="345"/>
      <c r="N49" s="345"/>
      <c r="O49" s="345"/>
      <c r="P49" s="397"/>
      <c r="Q49" s="345"/>
      <c r="R49" s="345"/>
    </row>
    <row r="50" spans="1:22" ht="21.95" customHeight="1" thickBot="1" x14ac:dyDescent="0.3">
      <c r="B50" s="285" t="s">
        <v>792</v>
      </c>
      <c r="F50" t="s">
        <v>2</v>
      </c>
      <c r="G50" s="284"/>
      <c r="H50" s="366"/>
      <c r="I50" s="366"/>
      <c r="J50" s="345"/>
      <c r="K50" s="352"/>
      <c r="L50" s="345"/>
      <c r="M50" s="345"/>
      <c r="N50" s="345"/>
      <c r="O50" s="345"/>
      <c r="P50" s="397"/>
      <c r="Q50" s="345"/>
      <c r="R50" s="345"/>
      <c r="S50" s="574"/>
      <c r="T50" s="574"/>
      <c r="U50" s="574"/>
      <c r="V50" s="574"/>
    </row>
    <row r="51" spans="1:22" ht="21.95" customHeight="1" x14ac:dyDescent="0.15">
      <c r="A51" s="286"/>
      <c r="B51" s="597" t="s">
        <v>281</v>
      </c>
      <c r="C51" s="621" t="s">
        <v>282</v>
      </c>
      <c r="D51" s="642" t="s">
        <v>286</v>
      </c>
      <c r="E51" s="642"/>
      <c r="F51" s="644" t="s">
        <v>594</v>
      </c>
      <c r="G51" s="645"/>
      <c r="H51" s="366"/>
      <c r="I51" s="366"/>
      <c r="J51" s="345"/>
      <c r="K51" s="352"/>
      <c r="L51" s="345"/>
      <c r="M51" s="345"/>
      <c r="N51" s="345"/>
      <c r="O51" s="345"/>
      <c r="P51" s="397"/>
      <c r="Q51" s="345"/>
      <c r="R51" s="345"/>
      <c r="S51" s="640" t="s">
        <v>593</v>
      </c>
      <c r="T51" s="609" t="s">
        <v>314</v>
      </c>
      <c r="U51" s="611" t="s">
        <v>663</v>
      </c>
      <c r="V51" s="290" t="s">
        <v>661</v>
      </c>
    </row>
    <row r="52" spans="1:22" ht="21.95" customHeight="1" x14ac:dyDescent="0.15">
      <c r="A52" s="287" t="s">
        <v>0</v>
      </c>
      <c r="B52" s="598"/>
      <c r="C52" s="598"/>
      <c r="D52" s="643"/>
      <c r="E52" s="643"/>
      <c r="F52" s="646"/>
      <c r="G52" s="647"/>
      <c r="H52" s="366"/>
      <c r="I52" s="366"/>
      <c r="J52" s="345"/>
      <c r="K52" s="352"/>
      <c r="L52" s="345"/>
      <c r="M52" s="345"/>
      <c r="N52" s="345"/>
      <c r="O52" s="345"/>
      <c r="P52" s="397"/>
      <c r="Q52" s="345"/>
      <c r="R52" s="345"/>
      <c r="S52" s="641"/>
      <c r="T52" s="610"/>
      <c r="U52" s="612"/>
      <c r="V52" s="291" t="s">
        <v>662</v>
      </c>
    </row>
    <row r="53" spans="1:22" ht="21.95" customHeight="1" x14ac:dyDescent="0.15">
      <c r="A53" s="576">
        <v>1</v>
      </c>
      <c r="B53" s="578">
        <f>B8</f>
        <v>0</v>
      </c>
      <c r="C53" s="578" t="s">
        <v>698</v>
      </c>
      <c r="D53" s="582"/>
      <c r="E53" s="583"/>
      <c r="F53" s="593"/>
      <c r="G53" s="602"/>
      <c r="H53" s="588" t="str">
        <f>IF(F53 &lt;&gt; "", "1", "0")</f>
        <v>0</v>
      </c>
      <c r="I53" s="589">
        <f>IF(J8 &lt;&gt; "", "1", "0")*H53</f>
        <v>0</v>
      </c>
      <c r="J53" s="345">
        <f>H53*1</f>
        <v>0</v>
      </c>
      <c r="K53" s="352"/>
      <c r="L53" s="345"/>
      <c r="M53" s="345"/>
      <c r="N53" s="345"/>
      <c r="O53" s="345"/>
      <c r="P53" s="397"/>
      <c r="Q53" s="345"/>
      <c r="R53" s="345"/>
      <c r="S53" s="561"/>
      <c r="T53" s="563" t="str">
        <f>IFERROR(ROUNDDOWN(MAX(MIN(S53/3,30000),0),-3)*H53*U2/U2,"0")</f>
        <v>0</v>
      </c>
      <c r="U53" s="554" t="str">
        <f>T8</f>
        <v>年　月　日</v>
      </c>
      <c r="V53" s="372"/>
    </row>
    <row r="54" spans="1:22" ht="21.95" customHeight="1" thickBot="1" x14ac:dyDescent="0.2">
      <c r="A54" s="599"/>
      <c r="B54" s="590"/>
      <c r="C54" s="590"/>
      <c r="D54" s="673"/>
      <c r="E54" s="674"/>
      <c r="F54" s="595"/>
      <c r="G54" s="603"/>
      <c r="H54" s="588"/>
      <c r="I54" s="589"/>
      <c r="J54" s="345"/>
      <c r="K54" s="352"/>
      <c r="L54" s="345"/>
      <c r="M54" s="345"/>
      <c r="N54" s="345"/>
      <c r="O54" s="345"/>
      <c r="P54" s="397"/>
      <c r="Q54" s="345"/>
      <c r="R54" s="345"/>
      <c r="S54" s="562"/>
      <c r="T54" s="564"/>
      <c r="U54" s="555"/>
      <c r="V54" s="375"/>
    </row>
    <row r="55" spans="1:22" ht="21.95" customHeight="1" x14ac:dyDescent="0.15">
      <c r="A55" s="2" t="s">
        <v>585</v>
      </c>
      <c r="H55" s="366"/>
      <c r="I55" s="366"/>
      <c r="J55" s="439"/>
      <c r="K55" s="440"/>
      <c r="L55" s="439"/>
      <c r="M55" s="439"/>
      <c r="N55" s="439"/>
      <c r="O55" s="439"/>
      <c r="P55" s="401"/>
      <c r="Q55" s="345"/>
      <c r="R55" s="345"/>
    </row>
    <row r="56" spans="1:22" ht="21.95" customHeight="1" x14ac:dyDescent="0.15">
      <c r="A56" s="2"/>
      <c r="H56" s="366"/>
      <c r="I56" s="366"/>
      <c r="J56" s="439"/>
      <c r="K56" s="440"/>
      <c r="L56" s="439"/>
      <c r="M56" s="439"/>
      <c r="N56" s="439"/>
      <c r="O56" s="439"/>
      <c r="P56" s="401"/>
      <c r="Q56" s="345"/>
      <c r="R56" s="345"/>
    </row>
    <row r="57" spans="1:22" ht="24.75" thickBot="1" x14ac:dyDescent="0.3">
      <c r="B57" s="285" t="s">
        <v>793</v>
      </c>
      <c r="G57" t="s">
        <v>2</v>
      </c>
      <c r="H57" s="366"/>
      <c r="I57" s="366"/>
      <c r="J57" s="345"/>
      <c r="K57" s="352"/>
      <c r="L57" s="345"/>
      <c r="M57" s="345"/>
      <c r="N57" s="345"/>
      <c r="O57" s="345"/>
      <c r="P57" s="397"/>
      <c r="Q57" s="345"/>
      <c r="R57" s="345"/>
      <c r="S57" s="574"/>
      <c r="T57" s="574"/>
      <c r="U57" s="574"/>
      <c r="V57" s="574"/>
    </row>
    <row r="58" spans="1:22" ht="14.25" x14ac:dyDescent="0.15">
      <c r="A58" s="286"/>
      <c r="B58" s="597" t="s">
        <v>281</v>
      </c>
      <c r="C58" s="621" t="s">
        <v>282</v>
      </c>
      <c r="D58" s="622" t="s">
        <v>574</v>
      </c>
      <c r="E58" s="642" t="s">
        <v>286</v>
      </c>
      <c r="F58" s="642"/>
      <c r="G58" s="678" t="s">
        <v>595</v>
      </c>
      <c r="H58" s="366"/>
      <c r="I58" s="366"/>
      <c r="J58" s="345"/>
      <c r="K58" s="352"/>
      <c r="L58" s="345"/>
      <c r="M58" s="345"/>
      <c r="N58" s="345"/>
      <c r="O58" s="345"/>
      <c r="P58" s="397"/>
      <c r="Q58" s="345"/>
      <c r="R58" s="345"/>
      <c r="S58" s="640" t="s">
        <v>593</v>
      </c>
      <c r="T58" s="609" t="s">
        <v>314</v>
      </c>
      <c r="U58" s="611" t="s">
        <v>663</v>
      </c>
      <c r="V58" s="290" t="s">
        <v>661</v>
      </c>
    </row>
    <row r="59" spans="1:22" ht="14.25" x14ac:dyDescent="0.15">
      <c r="A59" s="287" t="s">
        <v>0</v>
      </c>
      <c r="B59" s="598"/>
      <c r="C59" s="598"/>
      <c r="D59" s="623"/>
      <c r="E59" s="643"/>
      <c r="F59" s="643"/>
      <c r="G59" s="679"/>
      <c r="H59" s="366"/>
      <c r="I59" s="366"/>
      <c r="J59" s="345"/>
      <c r="K59" s="352"/>
      <c r="L59" s="345" t="s">
        <v>772</v>
      </c>
      <c r="M59" s="345" t="s">
        <v>773</v>
      </c>
      <c r="N59" s="345" t="s">
        <v>774</v>
      </c>
      <c r="O59" s="345" t="s">
        <v>775</v>
      </c>
      <c r="P59" s="397"/>
      <c r="Q59" s="345" t="s">
        <v>776</v>
      </c>
      <c r="R59" s="345"/>
      <c r="S59" s="641"/>
      <c r="T59" s="610"/>
      <c r="U59" s="612"/>
      <c r="V59" s="291" t="s">
        <v>662</v>
      </c>
    </row>
    <row r="60" spans="1:22" ht="14.25" x14ac:dyDescent="0.15">
      <c r="A60" s="576">
        <v>1</v>
      </c>
      <c r="B60" s="578">
        <f>B8</f>
        <v>0</v>
      </c>
      <c r="C60" s="578" t="s">
        <v>698</v>
      </c>
      <c r="D60" s="580"/>
      <c r="E60" s="582"/>
      <c r="F60" s="583"/>
      <c r="G60" s="586"/>
      <c r="H60" s="588" t="str">
        <f>IF(G60 &lt;&gt; "", "1", "0")</f>
        <v>0</v>
      </c>
      <c r="I60" s="589">
        <f>IF(J8 &lt;&gt; "", "1", "0")*H60</f>
        <v>0</v>
      </c>
      <c r="J60" s="575">
        <f>SUM(COUNTIF(D60,{"エアヒーター","車載バッテリー式冷房装置","蓄冷式クーラー","温水式ヒーター","電気式毛布 "})*{60000,60000,40000,40000,7000})</f>
        <v>0</v>
      </c>
      <c r="K60" s="560">
        <f>SUM(COUNTIF(D60,{"エアヒーター","車載バッテリー式冷房装置","蓄冷式クーラー","温水式ヒーター","電気式毛布 "})*{2,2,4,4,4})</f>
        <v>0</v>
      </c>
      <c r="L60" s="560">
        <f>SUM(COUNTIF(D60,{"エアヒーター"})*{1})</f>
        <v>0</v>
      </c>
      <c r="M60" s="560">
        <f>SUM(COUNTIF(D60,{"車載バッテリー式冷房装置"})*{1})</f>
        <v>0</v>
      </c>
      <c r="N60" s="560">
        <f>SUM(COUNTIF(D60,{"温水式ヒーター"})*{1})</f>
        <v>0</v>
      </c>
      <c r="O60" s="560">
        <f>SUM(COUNTIF(D60,{"蓄冷式クーラー"})*{1})</f>
        <v>0</v>
      </c>
      <c r="P60" s="399"/>
      <c r="Q60" s="560">
        <f>SUM(COUNTIF(D60,{"電気式毛布 "})*{1})</f>
        <v>0</v>
      </c>
      <c r="R60" s="391"/>
      <c r="S60" s="561"/>
      <c r="T60" s="563" t="str">
        <f>IFERROR(ROUNDDOWN(MAX(MIN(S60/K60,J60),0),-3)*H60*U2/U2,"0")</f>
        <v>0</v>
      </c>
      <c r="U60" s="554" t="str">
        <f>T8</f>
        <v>年　月　日</v>
      </c>
      <c r="V60" s="372"/>
    </row>
    <row r="61" spans="1:22" ht="14.25" x14ac:dyDescent="0.15">
      <c r="A61" s="577"/>
      <c r="B61" s="579"/>
      <c r="C61" s="579"/>
      <c r="D61" s="581"/>
      <c r="E61" s="584"/>
      <c r="F61" s="585"/>
      <c r="G61" s="587"/>
      <c r="H61" s="588"/>
      <c r="I61" s="589"/>
      <c r="J61" s="575"/>
      <c r="K61" s="560"/>
      <c r="L61" s="560"/>
      <c r="M61" s="560"/>
      <c r="N61" s="560"/>
      <c r="O61" s="560"/>
      <c r="P61" s="399"/>
      <c r="Q61" s="560"/>
      <c r="R61" s="391"/>
      <c r="S61" s="567"/>
      <c r="T61" s="565"/>
      <c r="U61" s="566"/>
      <c r="V61" s="373"/>
    </row>
    <row r="62" spans="1:22" ht="14.25" customHeight="1" x14ac:dyDescent="0.15">
      <c r="A62" s="576">
        <v>2</v>
      </c>
      <c r="B62" s="578">
        <f>B8</f>
        <v>0</v>
      </c>
      <c r="C62" s="578" t="s">
        <v>698</v>
      </c>
      <c r="D62" s="580"/>
      <c r="E62" s="582"/>
      <c r="F62" s="583"/>
      <c r="G62" s="586"/>
      <c r="H62" s="588" t="str">
        <f>IF(G62 &lt;&gt; "", "1", "0")</f>
        <v>0</v>
      </c>
      <c r="I62" s="589">
        <f>IF(J8 &lt;&gt; "", "1", "0")*H62</f>
        <v>0</v>
      </c>
      <c r="J62" s="575">
        <f>SUM(COUNTIF(D62,{"エアヒーター","車載バッテリー式冷房装置","蓄冷式クーラー","温水式ヒーター","電気式毛布 "})*{60000,60000,40000,40000,7000})</f>
        <v>0</v>
      </c>
      <c r="K62" s="560">
        <f>SUM(COUNTIF(D62,{"エアヒーター","車載バッテリー式冷房装置","蓄冷式クーラー","温水式ヒーター","電気式毛布 "})*{2,2,4,4,4})</f>
        <v>0</v>
      </c>
      <c r="L62" s="560">
        <f>SUM(COUNTIF(D62,{"エアヒーター"})*{1})</f>
        <v>0</v>
      </c>
      <c r="M62" s="560">
        <f>SUM(COUNTIF(D62,{"車載バッテリー式冷房装置"})*{1})</f>
        <v>0</v>
      </c>
      <c r="N62" s="560">
        <f>SUM(COUNTIF(D62,{"温水式ヒーター"})*{1})</f>
        <v>0</v>
      </c>
      <c r="O62" s="560">
        <f>SUM(COUNTIF(D62,{"蓄冷式クーラー"})*{1})</f>
        <v>0</v>
      </c>
      <c r="P62" s="399"/>
      <c r="Q62" s="560">
        <f>SUM(COUNTIF(D62,{"電気式毛布 "})*{1})</f>
        <v>0</v>
      </c>
      <c r="R62" s="391"/>
      <c r="S62" s="561"/>
      <c r="T62" s="563" t="str">
        <f>IFERROR(ROUNDDOWN(MAX(MIN(S62/K62,J62),0),-3)*H62*U2/U2,"0")</f>
        <v>0</v>
      </c>
      <c r="U62" s="554" t="str">
        <f>T8</f>
        <v>年　月　日</v>
      </c>
      <c r="V62" s="372"/>
    </row>
    <row r="63" spans="1:22" ht="14.25" customHeight="1" x14ac:dyDescent="0.15">
      <c r="A63" s="577"/>
      <c r="B63" s="579"/>
      <c r="C63" s="579"/>
      <c r="D63" s="581"/>
      <c r="E63" s="584"/>
      <c r="F63" s="585"/>
      <c r="G63" s="587"/>
      <c r="H63" s="588"/>
      <c r="I63" s="589"/>
      <c r="J63" s="575"/>
      <c r="K63" s="560"/>
      <c r="L63" s="560"/>
      <c r="M63" s="560"/>
      <c r="N63" s="560"/>
      <c r="O63" s="560"/>
      <c r="P63" s="399"/>
      <c r="Q63" s="560"/>
      <c r="R63" s="391"/>
      <c r="S63" s="567"/>
      <c r="T63" s="565"/>
      <c r="U63" s="566"/>
      <c r="V63" s="373"/>
    </row>
    <row r="64" spans="1:22" ht="14.25" x14ac:dyDescent="0.15">
      <c r="A64" s="576">
        <v>3</v>
      </c>
      <c r="B64" s="578">
        <f>B8</f>
        <v>0</v>
      </c>
      <c r="C64" s="578" t="s">
        <v>698</v>
      </c>
      <c r="D64" s="580"/>
      <c r="E64" s="582"/>
      <c r="F64" s="583"/>
      <c r="G64" s="586"/>
      <c r="H64" s="588" t="str">
        <f>IF(G64 &lt;&gt; "", "1", "0")</f>
        <v>0</v>
      </c>
      <c r="I64" s="589">
        <f>IF(J8 &lt;&gt; "", "1", "0")*H64</f>
        <v>0</v>
      </c>
      <c r="J64" s="575">
        <f>SUM(COUNTIF(D64,{"エアヒーター","車載バッテリー式冷房装置","蓄冷式クーラー","温水式ヒーター","電気式毛布 "})*{60000,60000,40000,40000,7000})</f>
        <v>0</v>
      </c>
      <c r="K64" s="560">
        <f>SUM(COUNTIF(D64,{"エアヒーター","車載バッテリー式冷房装置","蓄冷式クーラー","温水式ヒーター","電気式毛布 "})*{2,2,4,4,4})</f>
        <v>0</v>
      </c>
      <c r="L64" s="560">
        <f>SUM(COUNTIF(D64,{"エアヒーター"})*{1})</f>
        <v>0</v>
      </c>
      <c r="M64" s="560">
        <f>SUM(COUNTIF(D64,{"車載バッテリー式冷房装置"})*{1})</f>
        <v>0</v>
      </c>
      <c r="N64" s="560">
        <f>SUM(COUNTIF(D64,{"温水式ヒーター"})*{1})</f>
        <v>0</v>
      </c>
      <c r="O64" s="560">
        <f>SUM(COUNTIF(D64,{"蓄冷式クーラー"})*{1})</f>
        <v>0</v>
      </c>
      <c r="P64" s="399"/>
      <c r="Q64" s="560">
        <f>SUM(COUNTIF(D64,{"電気式毛布 "})*{1})</f>
        <v>0</v>
      </c>
      <c r="R64" s="391"/>
      <c r="S64" s="561"/>
      <c r="T64" s="563" t="str">
        <f>IFERROR(ROUNDDOWN(MAX(MIN(S64/K64,J64),0),-3)*H64*U2/U2,"0")</f>
        <v>0</v>
      </c>
      <c r="U64" s="554" t="str">
        <f>T8</f>
        <v>年　月　日</v>
      </c>
      <c r="V64" s="372"/>
    </row>
    <row r="65" spans="1:22" ht="14.25" x14ac:dyDescent="0.15">
      <c r="A65" s="577"/>
      <c r="B65" s="579"/>
      <c r="C65" s="579"/>
      <c r="D65" s="581"/>
      <c r="E65" s="584"/>
      <c r="F65" s="585"/>
      <c r="G65" s="587"/>
      <c r="H65" s="588"/>
      <c r="I65" s="589"/>
      <c r="J65" s="575"/>
      <c r="K65" s="560"/>
      <c r="L65" s="560"/>
      <c r="M65" s="560"/>
      <c r="N65" s="560"/>
      <c r="O65" s="560"/>
      <c r="P65" s="399"/>
      <c r="Q65" s="560"/>
      <c r="R65" s="391"/>
      <c r="S65" s="567"/>
      <c r="T65" s="565"/>
      <c r="U65" s="566"/>
      <c r="V65" s="373"/>
    </row>
    <row r="66" spans="1:22" ht="14.25" x14ac:dyDescent="0.15">
      <c r="A66" s="576">
        <v>4</v>
      </c>
      <c r="B66" s="578">
        <f>B8</f>
        <v>0</v>
      </c>
      <c r="C66" s="578" t="s">
        <v>698</v>
      </c>
      <c r="D66" s="580"/>
      <c r="E66" s="582"/>
      <c r="F66" s="583"/>
      <c r="G66" s="586"/>
      <c r="H66" s="588" t="str">
        <f>IF(G66 &lt;&gt; "", "1", "0")</f>
        <v>0</v>
      </c>
      <c r="I66" s="589">
        <f>IF(J8 &lt;&gt; "", "1", "0")*H66</f>
        <v>0</v>
      </c>
      <c r="J66" s="575">
        <f>SUM(COUNTIF(D66,{"エアヒーター","車載バッテリー式冷房装置","蓄冷式クーラー","温水式ヒーター","電気式毛布 "})*{60000,60000,40000,40000,7000})</f>
        <v>0</v>
      </c>
      <c r="K66" s="560">
        <f>SUM(COUNTIF(D66,{"エアヒーター","車載バッテリー式冷房装置","蓄冷式クーラー","温水式ヒーター","電気式毛布 "})*{2,2,4,4,4})</f>
        <v>0</v>
      </c>
      <c r="L66" s="560">
        <f>SUM(COUNTIF(D66,{"エアヒーター"})*{1})</f>
        <v>0</v>
      </c>
      <c r="M66" s="560">
        <f>SUM(COUNTIF(D66,{"車載バッテリー式冷房装置"})*{1})</f>
        <v>0</v>
      </c>
      <c r="N66" s="560">
        <f>SUM(COUNTIF(D66,{"温水式ヒーター"})*{1})</f>
        <v>0</v>
      </c>
      <c r="O66" s="560">
        <f>SUM(COUNTIF(D66,{"蓄冷式クーラー"})*{1})</f>
        <v>0</v>
      </c>
      <c r="P66" s="399"/>
      <c r="Q66" s="560">
        <f>SUM(COUNTIF(D66,{"電気式毛布 "})*{1})</f>
        <v>0</v>
      </c>
      <c r="R66" s="391"/>
      <c r="S66" s="561"/>
      <c r="T66" s="563" t="str">
        <f>IFERROR(ROUNDDOWN(MAX(MIN(S66/K66,J66),0),-3)*H66*U2/U2,"0")</f>
        <v>0</v>
      </c>
      <c r="U66" s="554" t="str">
        <f>T8</f>
        <v>年　月　日</v>
      </c>
      <c r="V66" s="372"/>
    </row>
    <row r="67" spans="1:22" ht="15" thickBot="1" x14ac:dyDescent="0.2">
      <c r="A67" s="599"/>
      <c r="B67" s="590"/>
      <c r="C67" s="590"/>
      <c r="D67" s="581"/>
      <c r="E67" s="673"/>
      <c r="F67" s="674"/>
      <c r="G67" s="680"/>
      <c r="H67" s="588"/>
      <c r="I67" s="589"/>
      <c r="J67" s="575"/>
      <c r="K67" s="560"/>
      <c r="L67" s="560"/>
      <c r="M67" s="560"/>
      <c r="N67" s="560"/>
      <c r="O67" s="560"/>
      <c r="P67" s="399"/>
      <c r="Q67" s="560"/>
      <c r="R67" s="391"/>
      <c r="S67" s="562"/>
      <c r="T67" s="564"/>
      <c r="U67" s="555"/>
      <c r="V67" s="375"/>
    </row>
    <row r="68" spans="1:22" ht="19.5" thickBot="1" x14ac:dyDescent="0.2">
      <c r="A68" s="675" t="s">
        <v>1</v>
      </c>
      <c r="B68" s="676"/>
      <c r="C68" s="676"/>
      <c r="D68" s="676"/>
      <c r="E68" s="681"/>
      <c r="F68" s="681"/>
      <c r="G68" s="677"/>
      <c r="H68" s="369">
        <f>SUM(H60:H67)</f>
        <v>0</v>
      </c>
      <c r="I68" s="369"/>
      <c r="J68" s="345"/>
      <c r="K68" s="352"/>
      <c r="L68" s="345">
        <f>SUM(L60:L66)</f>
        <v>0</v>
      </c>
      <c r="M68" s="345">
        <f t="shared" ref="M68:Q68" si="4">SUM(M60:M66)</f>
        <v>0</v>
      </c>
      <c r="N68" s="345">
        <f t="shared" si="4"/>
        <v>0</v>
      </c>
      <c r="O68" s="345">
        <f t="shared" si="4"/>
        <v>0</v>
      </c>
      <c r="P68" s="397"/>
      <c r="Q68" s="345">
        <f t="shared" si="4"/>
        <v>0</v>
      </c>
      <c r="R68" s="345"/>
      <c r="S68" s="292"/>
      <c r="T68" s="316">
        <f>SUM(T60:T66)</f>
        <v>0</v>
      </c>
      <c r="U68" s="293"/>
      <c r="V68" s="294"/>
    </row>
    <row r="69" spans="1:22" ht="14.25" x14ac:dyDescent="0.15">
      <c r="A69" s="2" t="s">
        <v>585</v>
      </c>
      <c r="H69" s="366"/>
      <c r="I69" s="366"/>
      <c r="J69" s="345"/>
      <c r="K69" s="352"/>
      <c r="L69" s="356"/>
      <c r="M69" s="356"/>
      <c r="N69" s="356"/>
      <c r="O69" s="356"/>
      <c r="P69" s="400"/>
      <c r="Q69" s="356"/>
      <c r="R69" s="356"/>
      <c r="T69" s="133"/>
    </row>
    <row r="70" spans="1:22" ht="14.25" x14ac:dyDescent="0.15">
      <c r="H70" s="366"/>
      <c r="I70" s="366"/>
      <c r="J70" s="367"/>
      <c r="K70" s="370"/>
      <c r="L70" s="367"/>
      <c r="M70" s="367"/>
      <c r="N70" s="367"/>
      <c r="O70" s="367"/>
      <c r="P70" s="401"/>
      <c r="Q70" s="367"/>
      <c r="R70" s="367"/>
    </row>
    <row r="71" spans="1:22" ht="24" x14ac:dyDescent="0.25">
      <c r="B71" s="298" t="s">
        <v>722</v>
      </c>
      <c r="P71" s="402"/>
    </row>
    <row r="72" spans="1:22" ht="14.25" x14ac:dyDescent="0.15">
      <c r="A72" s="325"/>
      <c r="B72" s="361"/>
      <c r="C72" s="361"/>
      <c r="D72" s="361"/>
      <c r="E72" s="361"/>
      <c r="F72" s="361"/>
      <c r="G72" s="361"/>
      <c r="P72" s="402"/>
    </row>
    <row r="73" spans="1:22" ht="14.25" x14ac:dyDescent="0.15">
      <c r="A73" s="325"/>
      <c r="B73" s="671" t="s">
        <v>940</v>
      </c>
      <c r="C73" s="671"/>
      <c r="D73" s="671"/>
      <c r="E73" s="671"/>
      <c r="F73" s="671"/>
      <c r="G73" s="671"/>
      <c r="P73" s="402"/>
    </row>
    <row r="74" spans="1:22" ht="14.25" x14ac:dyDescent="0.15">
      <c r="A74" s="325"/>
      <c r="B74" s="671" t="s">
        <v>723</v>
      </c>
      <c r="C74" s="671"/>
      <c r="D74" s="671"/>
      <c r="E74" s="671"/>
      <c r="F74" s="671"/>
      <c r="G74" s="671"/>
      <c r="P74" s="402"/>
    </row>
    <row r="75" spans="1:22" ht="14.25" x14ac:dyDescent="0.15">
      <c r="A75" s="325"/>
      <c r="B75" s="671" t="s">
        <v>724</v>
      </c>
      <c r="C75" s="671"/>
      <c r="D75" s="671"/>
      <c r="E75" s="671"/>
      <c r="F75" s="671"/>
      <c r="G75" s="671"/>
      <c r="P75" s="402"/>
    </row>
    <row r="76" spans="1:22" ht="14.25" x14ac:dyDescent="0.15">
      <c r="A76" s="325"/>
      <c r="B76" s="671" t="s">
        <v>725</v>
      </c>
      <c r="C76" s="671"/>
      <c r="D76" s="671"/>
      <c r="E76" s="671"/>
      <c r="F76" s="671"/>
      <c r="G76" s="671"/>
      <c r="P76" s="402"/>
    </row>
    <row r="77" spans="1:22" ht="14.25" x14ac:dyDescent="0.15">
      <c r="A77" s="325"/>
      <c r="B77" s="671" t="s">
        <v>726</v>
      </c>
      <c r="C77" s="671"/>
      <c r="D77" s="671"/>
      <c r="E77" s="671"/>
      <c r="F77" s="671"/>
      <c r="G77" s="671"/>
      <c r="P77" s="402"/>
    </row>
  </sheetData>
  <sheetProtection sheet="1" objects="1" scenarios="1"/>
  <protectedRanges>
    <protectedRange sqref="E26:F31" name="範囲1"/>
  </protectedRanges>
  <mergeCells count="253">
    <mergeCell ref="I66:I67"/>
    <mergeCell ref="H66:H67"/>
    <mergeCell ref="I64:I65"/>
    <mergeCell ref="H64:H65"/>
    <mergeCell ref="L28:L29"/>
    <mergeCell ref="L30:L31"/>
    <mergeCell ref="J28:J29"/>
    <mergeCell ref="J30:J31"/>
    <mergeCell ref="K28:K29"/>
    <mergeCell ref="K30:K31"/>
    <mergeCell ref="H38:H39"/>
    <mergeCell ref="J38:J39"/>
    <mergeCell ref="K38:K39"/>
    <mergeCell ref="H53:H54"/>
    <mergeCell ref="I53:I54"/>
    <mergeCell ref="H60:H61"/>
    <mergeCell ref="I60:I61"/>
    <mergeCell ref="H47:H48"/>
    <mergeCell ref="I47:I48"/>
    <mergeCell ref="J60:J61"/>
    <mergeCell ref="K66:K67"/>
    <mergeCell ref="L66:L67"/>
    <mergeCell ref="A32:G32"/>
    <mergeCell ref="E26:F27"/>
    <mergeCell ref="E28:F29"/>
    <mergeCell ref="E30:F31"/>
    <mergeCell ref="G26:G27"/>
    <mergeCell ref="G28:G29"/>
    <mergeCell ref="G30:G31"/>
    <mergeCell ref="A28:A29"/>
    <mergeCell ref="B28:B29"/>
    <mergeCell ref="C28:C29"/>
    <mergeCell ref="D28:D29"/>
    <mergeCell ref="A30:A31"/>
    <mergeCell ref="B30:B31"/>
    <mergeCell ref="C30:C31"/>
    <mergeCell ref="D30:D31"/>
    <mergeCell ref="G24:G25"/>
    <mergeCell ref="S24:S25"/>
    <mergeCell ref="T24:T25"/>
    <mergeCell ref="U24:U25"/>
    <mergeCell ref="A26:A27"/>
    <mergeCell ref="B26:B27"/>
    <mergeCell ref="C26:C27"/>
    <mergeCell ref="D26:D27"/>
    <mergeCell ref="S26:S27"/>
    <mergeCell ref="T26:T27"/>
    <mergeCell ref="U26:U27"/>
    <mergeCell ref="L26:L27"/>
    <mergeCell ref="J26:J27"/>
    <mergeCell ref="K26:K27"/>
    <mergeCell ref="B77:G77"/>
    <mergeCell ref="B73:G73"/>
    <mergeCell ref="A20:G20"/>
    <mergeCell ref="B36:B37"/>
    <mergeCell ref="C36:C37"/>
    <mergeCell ref="D36:D37"/>
    <mergeCell ref="A18:A19"/>
    <mergeCell ref="B18:B19"/>
    <mergeCell ref="C18:C19"/>
    <mergeCell ref="D18:D19"/>
    <mergeCell ref="E36:E37"/>
    <mergeCell ref="F36:G37"/>
    <mergeCell ref="D58:D59"/>
    <mergeCell ref="E58:F59"/>
    <mergeCell ref="G58:G59"/>
    <mergeCell ref="A38:A39"/>
    <mergeCell ref="B38:B39"/>
    <mergeCell ref="A66:A67"/>
    <mergeCell ref="B66:B67"/>
    <mergeCell ref="C66:C67"/>
    <mergeCell ref="D66:D67"/>
    <mergeCell ref="E66:F67"/>
    <mergeCell ref="G66:G67"/>
    <mergeCell ref="A68:G68"/>
    <mergeCell ref="B74:G74"/>
    <mergeCell ref="B75:G75"/>
    <mergeCell ref="B76:G76"/>
    <mergeCell ref="A16:A17"/>
    <mergeCell ref="B16:B17"/>
    <mergeCell ref="C16:C17"/>
    <mergeCell ref="D16:D17"/>
    <mergeCell ref="A14:A15"/>
    <mergeCell ref="B14:B15"/>
    <mergeCell ref="C14:C15"/>
    <mergeCell ref="D14:D15"/>
    <mergeCell ref="B58:B59"/>
    <mergeCell ref="C58:C59"/>
    <mergeCell ref="C60:C61"/>
    <mergeCell ref="D60:D61"/>
    <mergeCell ref="E60:F61"/>
    <mergeCell ref="G60:G61"/>
    <mergeCell ref="A62:A63"/>
    <mergeCell ref="B62:B63"/>
    <mergeCell ref="C62:C63"/>
    <mergeCell ref="B45:B46"/>
    <mergeCell ref="C53:C54"/>
    <mergeCell ref="D53:E54"/>
    <mergeCell ref="F53:G54"/>
    <mergeCell ref="A6:A7"/>
    <mergeCell ref="B6:B7"/>
    <mergeCell ref="C6:C7"/>
    <mergeCell ref="D6:D7"/>
    <mergeCell ref="E6:G6"/>
    <mergeCell ref="F7:G7"/>
    <mergeCell ref="B11:F11"/>
    <mergeCell ref="B12:B13"/>
    <mergeCell ref="C12:C13"/>
    <mergeCell ref="D12:D13"/>
    <mergeCell ref="E12:F13"/>
    <mergeCell ref="A8:A9"/>
    <mergeCell ref="B8:B9"/>
    <mergeCell ref="C1:C2"/>
    <mergeCell ref="D1:F2"/>
    <mergeCell ref="S2:T3"/>
    <mergeCell ref="U2:U3"/>
    <mergeCell ref="U58:U59"/>
    <mergeCell ref="S58:S59"/>
    <mergeCell ref="T58:T59"/>
    <mergeCell ref="T45:T46"/>
    <mergeCell ref="U45:U46"/>
    <mergeCell ref="T51:T52"/>
    <mergeCell ref="U51:U52"/>
    <mergeCell ref="S45:S46"/>
    <mergeCell ref="T36:T37"/>
    <mergeCell ref="S51:S52"/>
    <mergeCell ref="C51:C52"/>
    <mergeCell ref="D51:E52"/>
    <mergeCell ref="F51:G52"/>
    <mergeCell ref="C45:C46"/>
    <mergeCell ref="D45:D46"/>
    <mergeCell ref="E45:F46"/>
    <mergeCell ref="G45:G46"/>
    <mergeCell ref="G47:G48"/>
    <mergeCell ref="G12:G13"/>
    <mergeCell ref="E24:F25"/>
    <mergeCell ref="S44:V44"/>
    <mergeCell ref="S50:V50"/>
    <mergeCell ref="U36:U37"/>
    <mergeCell ref="U16:U17"/>
    <mergeCell ref="U18:U19"/>
    <mergeCell ref="T14:T15"/>
    <mergeCell ref="U14:U15"/>
    <mergeCell ref="S16:S17"/>
    <mergeCell ref="T16:T17"/>
    <mergeCell ref="S14:S15"/>
    <mergeCell ref="S18:S19"/>
    <mergeCell ref="T18:T19"/>
    <mergeCell ref="S36:S37"/>
    <mergeCell ref="S38:S39"/>
    <mergeCell ref="T38:T39"/>
    <mergeCell ref="S47:S48"/>
    <mergeCell ref="T47:T48"/>
    <mergeCell ref="S23:V23"/>
    <mergeCell ref="S28:S29"/>
    <mergeCell ref="T28:T29"/>
    <mergeCell ref="U28:U29"/>
    <mergeCell ref="S30:S31"/>
    <mergeCell ref="T30:T31"/>
    <mergeCell ref="U30:U31"/>
    <mergeCell ref="C38:C39"/>
    <mergeCell ref="D38:D39"/>
    <mergeCell ref="E38:E39"/>
    <mergeCell ref="F38:G39"/>
    <mergeCell ref="S5:V5"/>
    <mergeCell ref="S11:V11"/>
    <mergeCell ref="S35:V35"/>
    <mergeCell ref="U6:V7"/>
    <mergeCell ref="S12:S13"/>
    <mergeCell ref="T12:T13"/>
    <mergeCell ref="U12:U13"/>
    <mergeCell ref="J8:J9"/>
    <mergeCell ref="H8:H9"/>
    <mergeCell ref="K8:K9"/>
    <mergeCell ref="L8:L9"/>
    <mergeCell ref="F8:F9"/>
    <mergeCell ref="E8:E9"/>
    <mergeCell ref="D8:D9"/>
    <mergeCell ref="C8:C9"/>
    <mergeCell ref="G8:G9"/>
    <mergeCell ref="B23:F23"/>
    <mergeCell ref="B24:B25"/>
    <mergeCell ref="C24:C25"/>
    <mergeCell ref="D24:D25"/>
    <mergeCell ref="C47:C48"/>
    <mergeCell ref="D47:D48"/>
    <mergeCell ref="E47:F48"/>
    <mergeCell ref="B51:B52"/>
    <mergeCell ref="B53:B54"/>
    <mergeCell ref="A53:A54"/>
    <mergeCell ref="D62:D63"/>
    <mergeCell ref="E62:F63"/>
    <mergeCell ref="G62:G63"/>
    <mergeCell ref="A47:A48"/>
    <mergeCell ref="B47:B48"/>
    <mergeCell ref="A60:A61"/>
    <mergeCell ref="B60:B61"/>
    <mergeCell ref="S62:S63"/>
    <mergeCell ref="T62:T63"/>
    <mergeCell ref="O62:O63"/>
    <mergeCell ref="Q62:Q63"/>
    <mergeCell ref="K62:K63"/>
    <mergeCell ref="L62:L63"/>
    <mergeCell ref="M62:M63"/>
    <mergeCell ref="L60:L61"/>
    <mergeCell ref="M60:M61"/>
    <mergeCell ref="N60:N61"/>
    <mergeCell ref="O60:O61"/>
    <mergeCell ref="Q60:Q61"/>
    <mergeCell ref="K60:K61"/>
    <mergeCell ref="A64:A65"/>
    <mergeCell ref="B64:B65"/>
    <mergeCell ref="C64:C65"/>
    <mergeCell ref="D64:D65"/>
    <mergeCell ref="E64:F65"/>
    <mergeCell ref="G64:G65"/>
    <mergeCell ref="H62:H63"/>
    <mergeCell ref="I62:I63"/>
    <mergeCell ref="J62:J63"/>
    <mergeCell ref="M66:M67"/>
    <mergeCell ref="M64:M65"/>
    <mergeCell ref="N64:N65"/>
    <mergeCell ref="O64:O65"/>
    <mergeCell ref="Q64:Q65"/>
    <mergeCell ref="S64:S65"/>
    <mergeCell ref="J64:J65"/>
    <mergeCell ref="K64:K65"/>
    <mergeCell ref="L64:L65"/>
    <mergeCell ref="J66:J67"/>
    <mergeCell ref="U8:V9"/>
    <mergeCell ref="U66:U67"/>
    <mergeCell ref="R6:R7"/>
    <mergeCell ref="R8:R9"/>
    <mergeCell ref="N66:N67"/>
    <mergeCell ref="O66:O67"/>
    <mergeCell ref="Q66:Q67"/>
    <mergeCell ref="S66:S67"/>
    <mergeCell ref="T66:T67"/>
    <mergeCell ref="T64:T65"/>
    <mergeCell ref="U64:U65"/>
    <mergeCell ref="U62:U63"/>
    <mergeCell ref="S60:S61"/>
    <mergeCell ref="T60:T61"/>
    <mergeCell ref="U60:U61"/>
    <mergeCell ref="U38:U39"/>
    <mergeCell ref="S8:S9"/>
    <mergeCell ref="T8:T9"/>
    <mergeCell ref="N62:N63"/>
    <mergeCell ref="U47:U48"/>
    <mergeCell ref="S57:V57"/>
    <mergeCell ref="T53:T54"/>
    <mergeCell ref="U53:U54"/>
    <mergeCell ref="S53:S54"/>
  </mergeCells>
  <phoneticPr fontId="2"/>
  <dataValidations count="13">
    <dataValidation type="list" allowBlank="1" showInputMessage="1" showErrorMessage="1" sqref="D8">
      <formula1>リスト</formula1>
    </dataValidation>
    <dataValidation type="list" allowBlank="1" showInputMessage="1" showErrorMessage="1" sqref="Q18:R19 Q30:R31">
      <formula1>"1"</formula1>
    </dataValidation>
    <dataValidation type="list" allowBlank="1" showInputMessage="1" showErrorMessage="1" sqref="F38">
      <formula1>INDIRECT(E38)</formula1>
    </dataValidation>
    <dataValidation type="list" allowBlank="1" showInputMessage="1" showErrorMessage="1" sqref="F53">
      <formula1>INDIRECT(D53)</formula1>
    </dataValidation>
    <dataValidation type="list" allowBlank="1" showInputMessage="1" showErrorMessage="1" sqref="D38">
      <formula1>DR_区分</formula1>
    </dataValidation>
    <dataValidation type="list" errorStyle="information" allowBlank="1" showInputMessage="1" showErrorMessage="1" sqref="F14 F16 F18 G60 G62 G64 G66">
      <formula1>INDIRECT(D14)</formula1>
    </dataValidation>
    <dataValidation type="list" errorStyle="information" allowBlank="1" showInputMessage="1" showErrorMessage="1" sqref="F15 F17 F19">
      <formula1>INDIRECT(D14)</formula1>
    </dataValidation>
    <dataValidation type="list" errorStyle="information" allowBlank="1" showInputMessage="1" showErrorMessage="1" sqref="E8 G14:G19 E38 E60 E62 E64 E66">
      <formula1>INDIRECT(D8)</formula1>
    </dataValidation>
    <dataValidation type="list" allowBlank="1" showInputMessage="1" showErrorMessage="1" sqref="C8">
      <formula1>"　,大型(12t超),中型(7.5t超~12t以下),小型(3.5t超~7.5t以下)"</formula1>
    </dataValidation>
    <dataValidation type="list" allowBlank="1" showInputMessage="1" showErrorMessage="1" sqref="J8:J9">
      <formula1>"　,R6.3.16〜R6.3.31,R6.4,R6.5,R6.6,R6.7,R6.8,R6.9,R6.10,R6.11,R6.12,R7.1,R7.2,R7.3.1～R7.3.14"</formula1>
    </dataValidation>
    <dataValidation type="list" errorStyle="information" allowBlank="1" showDropDown="1" showInputMessage="1" showErrorMessage="1" sqref="G26 G28 G30">
      <formula1>INDIRECT(F26)</formula1>
    </dataValidation>
    <dataValidation allowBlank="1" showErrorMessage="1" sqref="E26:F31"/>
    <dataValidation type="list" allowBlank="1" showInputMessage="1" showErrorMessage="1" sqref="F8:F9">
      <formula1>" ,QKG,QDG,LKG,LDG,SKG,TKG,QPG,SPG,TPG,TRG,LPG,2PG,2KG,2RG,2DG,TDG,2TG"</formula1>
    </dataValidation>
  </dataValidations>
  <pageMargins left="0.25" right="0.25" top="0.75" bottom="0.75" header="0.3" footer="0.3"/>
  <pageSetup paperSize="9" scale="56" orientation="portrait" verticalDpi="1200" r:id="rId1"/>
  <rowBreaks count="3" manualBreakCount="3">
    <brk id="37" max="19" man="1"/>
    <brk id="40" max="13" man="1"/>
    <brk id="77" max="13" man="1"/>
  </rowBreaks>
  <colBreaks count="1" manualBreakCount="1">
    <brk id="21"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6184" r:id="rId4" name="Check Box 40">
              <controlPr defaultSize="0" autoFill="0" autoLine="0" autoPict="0">
                <anchor moveWithCells="1">
                  <from>
                    <xdr:col>0</xdr:col>
                    <xdr:colOff>123825</xdr:colOff>
                    <xdr:row>71</xdr:row>
                    <xdr:rowOff>142875</xdr:rowOff>
                  </from>
                  <to>
                    <xdr:col>1</xdr:col>
                    <xdr:colOff>28575</xdr:colOff>
                    <xdr:row>73</xdr:row>
                    <xdr:rowOff>28575</xdr:rowOff>
                  </to>
                </anchor>
              </controlPr>
            </control>
          </mc:Choice>
        </mc:AlternateContent>
        <mc:AlternateContent xmlns:mc="http://schemas.openxmlformats.org/markup-compatibility/2006">
          <mc:Choice Requires="x14">
            <control shapeId="6185" r:id="rId5" name="Check Box 41">
              <controlPr defaultSize="0" autoFill="0" autoLine="0" autoPict="0">
                <anchor moveWithCells="1">
                  <from>
                    <xdr:col>0</xdr:col>
                    <xdr:colOff>142875</xdr:colOff>
                    <xdr:row>72</xdr:row>
                    <xdr:rowOff>142875</xdr:rowOff>
                  </from>
                  <to>
                    <xdr:col>1</xdr:col>
                    <xdr:colOff>28575</xdr:colOff>
                    <xdr:row>74</xdr:row>
                    <xdr:rowOff>28575</xdr:rowOff>
                  </to>
                </anchor>
              </controlPr>
            </control>
          </mc:Choice>
        </mc:AlternateContent>
        <mc:AlternateContent xmlns:mc="http://schemas.openxmlformats.org/markup-compatibility/2006">
          <mc:Choice Requires="x14">
            <control shapeId="6186" r:id="rId6" name="Check Box 42">
              <controlPr defaultSize="0" autoFill="0" autoLine="0" autoPict="0">
                <anchor moveWithCells="1">
                  <from>
                    <xdr:col>0</xdr:col>
                    <xdr:colOff>123825</xdr:colOff>
                    <xdr:row>73</xdr:row>
                    <xdr:rowOff>123825</xdr:rowOff>
                  </from>
                  <to>
                    <xdr:col>1</xdr:col>
                    <xdr:colOff>28575</xdr:colOff>
                    <xdr:row>75</xdr:row>
                    <xdr:rowOff>28575</xdr:rowOff>
                  </to>
                </anchor>
              </controlPr>
            </control>
          </mc:Choice>
        </mc:AlternateContent>
        <mc:AlternateContent xmlns:mc="http://schemas.openxmlformats.org/markup-compatibility/2006">
          <mc:Choice Requires="x14">
            <control shapeId="6187" r:id="rId7" name="Check Box 43">
              <controlPr defaultSize="0" autoFill="0" autoLine="0" autoPict="0">
                <anchor moveWithCells="1">
                  <from>
                    <xdr:col>0</xdr:col>
                    <xdr:colOff>123825</xdr:colOff>
                    <xdr:row>74</xdr:row>
                    <xdr:rowOff>142875</xdr:rowOff>
                  </from>
                  <to>
                    <xdr:col>1</xdr:col>
                    <xdr:colOff>28575</xdr:colOff>
                    <xdr:row>76</xdr:row>
                    <xdr:rowOff>28575</xdr:rowOff>
                  </to>
                </anchor>
              </controlPr>
            </control>
          </mc:Choice>
        </mc:AlternateContent>
        <mc:AlternateContent xmlns:mc="http://schemas.openxmlformats.org/markup-compatibility/2006">
          <mc:Choice Requires="x14">
            <control shapeId="6188" r:id="rId8" name="Check Box 44">
              <controlPr defaultSize="0" autoFill="0" autoLine="0" autoPict="0">
                <anchor moveWithCells="1">
                  <from>
                    <xdr:col>0</xdr:col>
                    <xdr:colOff>114300</xdr:colOff>
                    <xdr:row>75</xdr:row>
                    <xdr:rowOff>114300</xdr:rowOff>
                  </from>
                  <to>
                    <xdr:col>1</xdr:col>
                    <xdr:colOff>9525</xdr:colOff>
                    <xdr:row>77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アイドリング!$B$27:$B$32</xm:f>
          </x14:formula1>
          <xm:sqref>D60 D62 D64 D66</xm:sqref>
        </x14:dataValidation>
        <x14:dataValidation type="list" errorStyle="information" allowBlank="1" showInputMessage="1" showErrorMessage="1">
          <x14:formula1>
            <xm:f>EMS対象機器!$B$77:$B$106</xm:f>
          </x14:formula1>
          <xm:sqref>D53:E54</xm:sqref>
        </x14:dataValidation>
        <x14:dataValidation type="list" errorStyle="warning" allowBlank="1" showInputMessage="1" showErrorMessage="1">
          <x14:formula1>
            <xm:f>安全装置対象機器一覧!$B$95</xm:f>
          </x14:formula1>
          <xm:sqref>D26:D31</xm:sqref>
        </x14:dataValidation>
        <x14:dataValidation type="list" errorStyle="warning" allowBlank="1" showInputMessage="1" showErrorMessage="1">
          <x14:formula1>
            <xm:f>安全装置対象機器一覧!$B$89:$B$94</xm:f>
          </x14:formula1>
          <xm:sqref>D16:D19</xm:sqref>
        </x14:dataValidation>
        <x14:dataValidation type="list" errorStyle="warning" allowBlank="1" showInputMessage="1" showErrorMessage="1">
          <x14:formula1>
            <xm:f>安全装置対象機器一覧!$B$90:$B$94</xm:f>
          </x14:formula1>
          <xm:sqref>D14:D15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3"/>
  <sheetViews>
    <sheetView topLeftCell="A2" workbookViewId="0">
      <selection activeCell="A4" sqref="A4"/>
    </sheetView>
  </sheetViews>
  <sheetFormatPr defaultRowHeight="13.5" x14ac:dyDescent="0.15"/>
  <sheetData>
    <row r="1" spans="1:37" ht="13.5" customHeight="1" x14ac:dyDescent="0.15">
      <c r="A1" s="696" t="s">
        <v>753</v>
      </c>
      <c r="B1" s="697"/>
      <c r="C1" s="697"/>
      <c r="D1" s="697"/>
      <c r="E1" s="698"/>
      <c r="F1" s="697"/>
      <c r="G1" s="697"/>
      <c r="H1" s="697"/>
      <c r="I1" s="697"/>
      <c r="J1" s="697"/>
      <c r="K1" s="697"/>
      <c r="L1" s="697"/>
      <c r="M1" s="698"/>
      <c r="N1" s="693" t="s">
        <v>754</v>
      </c>
      <c r="O1" s="694"/>
      <c r="P1" s="694"/>
      <c r="Q1" s="694"/>
      <c r="R1" s="327"/>
      <c r="S1" s="693" t="s">
        <v>777</v>
      </c>
      <c r="T1" s="694"/>
      <c r="U1" s="694"/>
      <c r="V1" s="694"/>
      <c r="W1" s="694"/>
      <c r="X1" s="694"/>
      <c r="Y1" s="693" t="s">
        <v>755</v>
      </c>
      <c r="Z1" s="694"/>
      <c r="AA1" s="694"/>
      <c r="AB1" s="693" t="s">
        <v>778</v>
      </c>
      <c r="AC1" s="694"/>
      <c r="AD1" s="695"/>
      <c r="AE1" s="693" t="s">
        <v>779</v>
      </c>
      <c r="AF1" s="694"/>
      <c r="AG1" s="694"/>
      <c r="AH1" s="694"/>
      <c r="AI1" s="695"/>
      <c r="AJ1" s="84" t="s">
        <v>756</v>
      </c>
      <c r="AK1" s="80" t="s">
        <v>757</v>
      </c>
    </row>
    <row r="2" spans="1:37" ht="14.25" thickBot="1" x14ac:dyDescent="0.2">
      <c r="A2" s="328" t="s">
        <v>780</v>
      </c>
      <c r="B2" s="329" t="s">
        <v>758</v>
      </c>
      <c r="C2" s="329" t="s">
        <v>786</v>
      </c>
      <c r="D2" s="329" t="s">
        <v>785</v>
      </c>
      <c r="E2" s="330" t="s">
        <v>601</v>
      </c>
      <c r="F2" s="329" t="s">
        <v>781</v>
      </c>
      <c r="G2" s="329" t="s">
        <v>759</v>
      </c>
      <c r="H2" s="329" t="s">
        <v>3</v>
      </c>
      <c r="I2" s="329" t="s">
        <v>287</v>
      </c>
      <c r="J2" s="329" t="s">
        <v>760</v>
      </c>
      <c r="K2" s="329" t="s">
        <v>761</v>
      </c>
      <c r="L2" s="331" t="s">
        <v>762</v>
      </c>
      <c r="M2" s="332" t="s">
        <v>763</v>
      </c>
      <c r="N2" s="333" t="s">
        <v>114</v>
      </c>
      <c r="O2" s="141" t="s">
        <v>115</v>
      </c>
      <c r="P2" s="141" t="s">
        <v>764</v>
      </c>
      <c r="Q2" s="334" t="s">
        <v>765</v>
      </c>
      <c r="R2" s="335" t="s">
        <v>3</v>
      </c>
      <c r="S2" s="333" t="s">
        <v>766</v>
      </c>
      <c r="T2" s="141" t="s">
        <v>3</v>
      </c>
      <c r="U2" s="141" t="s">
        <v>767</v>
      </c>
      <c r="V2" s="141" t="s">
        <v>768</v>
      </c>
      <c r="W2" s="141" t="s">
        <v>769</v>
      </c>
      <c r="X2" s="334" t="s">
        <v>770</v>
      </c>
      <c r="Y2" s="333" t="s">
        <v>781</v>
      </c>
      <c r="Z2" s="141" t="s">
        <v>3</v>
      </c>
      <c r="AA2" s="334" t="s">
        <v>287</v>
      </c>
      <c r="AB2" s="333" t="s">
        <v>771</v>
      </c>
      <c r="AC2" s="334" t="s">
        <v>3</v>
      </c>
      <c r="AD2" s="336" t="s">
        <v>287</v>
      </c>
      <c r="AE2" s="337" t="s">
        <v>772</v>
      </c>
      <c r="AF2" s="338" t="s">
        <v>773</v>
      </c>
      <c r="AG2" s="338" t="s">
        <v>774</v>
      </c>
      <c r="AH2" s="338" t="s">
        <v>775</v>
      </c>
      <c r="AI2" s="339" t="s">
        <v>776</v>
      </c>
      <c r="AJ2" s="340" t="s">
        <v>756</v>
      </c>
      <c r="AK2" s="341" t="s">
        <v>757</v>
      </c>
    </row>
    <row r="3" spans="1:37" x14ac:dyDescent="0.15">
      <c r="D3" t="s">
        <v>787</v>
      </c>
      <c r="E3">
        <f>助成事業申請書!H5</f>
        <v>0</v>
      </c>
      <c r="F3">
        <f>'導入内訳書、誓約書'!D8</f>
        <v>0</v>
      </c>
      <c r="G3">
        <f>'導入内訳書、誓約書'!E8</f>
        <v>0</v>
      </c>
      <c r="H3">
        <f>'導入内訳書、誓約書'!F8</f>
        <v>0</v>
      </c>
      <c r="I3" s="342">
        <f>'導入内訳書、誓約書'!L8</f>
        <v>0</v>
      </c>
      <c r="J3">
        <f>SUM(COUNTIF('導入内訳書、誓約書'!C8,{"小型(3.5t超~7.5t以下)"})*{1})</f>
        <v>0</v>
      </c>
      <c r="K3">
        <f>SUM(COUNTIF('導入内訳書、誓約書'!C8,{"中型(7.5t超~12t以下)"})*{1})</f>
        <v>0</v>
      </c>
      <c r="L3">
        <f>SUM(COUNTIF('導入内訳書、誓約書'!C8,{"大型(12t超)"})*{1})</f>
        <v>0</v>
      </c>
      <c r="M3" s="343">
        <f>SUM(COUNTIF('導入内訳書、誓約書'!J8,{"R4.3.16〜R4.3.31"})*{1})</f>
        <v>0</v>
      </c>
      <c r="N3">
        <f>'導入内訳書、誓約書'!K20</f>
        <v>0</v>
      </c>
      <c r="O3">
        <f>'導入内訳書、誓約書'!L20</f>
        <v>0</v>
      </c>
      <c r="P3">
        <f>'導入内訳書、誓約書'!M20</f>
        <v>0</v>
      </c>
      <c r="R3">
        <f>'導入内訳書、誓約書'!G14</f>
        <v>0</v>
      </c>
      <c r="S3">
        <f>'導入内訳書、誓約書'!E38</f>
        <v>0</v>
      </c>
      <c r="T3">
        <f>'導入内訳書、誓約書'!F38</f>
        <v>0</v>
      </c>
      <c r="U3">
        <f>SUM(COUNTIF('導入内訳書、誓約書'!D38,{"一体型"})*{1})</f>
        <v>0</v>
      </c>
      <c r="V3">
        <f>SUM(COUNTIF('導入内訳書、誓約書'!D38,{"運行管理連携型"})*{1})</f>
        <v>0</v>
      </c>
      <c r="W3">
        <f>SUM(COUNTIF('導入内訳書、誓約書'!D38,{"標準型"})*{1})</f>
        <v>0</v>
      </c>
      <c r="X3">
        <f>SUM(COUNTIF('導入内訳書、誓約書'!D38,{"簡易型"})*{1})</f>
        <v>0</v>
      </c>
      <c r="Y3">
        <f>'導入内訳書、誓約書'!E47</f>
        <v>0</v>
      </c>
      <c r="Z3" s="140">
        <f>'導入内訳書、誓約書'!G47</f>
        <v>0</v>
      </c>
      <c r="AA3" s="342">
        <f>'導入内訳書、誓約書'!J47</f>
        <v>0</v>
      </c>
      <c r="AB3">
        <f>'導入内訳書、誓約書'!D53</f>
        <v>0</v>
      </c>
      <c r="AC3">
        <f>'導入内訳書、誓約書'!F53</f>
        <v>0</v>
      </c>
      <c r="AD3" s="342">
        <f>'導入内訳書、誓約書'!J53</f>
        <v>0</v>
      </c>
      <c r="AE3">
        <f>'導入内訳書、誓約書'!L68</f>
        <v>0</v>
      </c>
      <c r="AF3">
        <f>'導入内訳書、誓約書'!M68</f>
        <v>0</v>
      </c>
      <c r="AG3">
        <f>'導入内訳書、誓約書'!N68</f>
        <v>0</v>
      </c>
      <c r="AH3">
        <f>'導入内訳書、誓約書'!O68</f>
        <v>0</v>
      </c>
      <c r="AI3">
        <f>'導入内訳書、誓約書'!Q68</f>
        <v>0</v>
      </c>
      <c r="AJ3">
        <f>助成事業申請書!I54</f>
        <v>0</v>
      </c>
      <c r="AK3">
        <f>助成事業申請書!I58</f>
        <v>0</v>
      </c>
    </row>
  </sheetData>
  <mergeCells count="7">
    <mergeCell ref="AE1:AI1"/>
    <mergeCell ref="A1:E1"/>
    <mergeCell ref="F1:M1"/>
    <mergeCell ref="N1:Q1"/>
    <mergeCell ref="S1:X1"/>
    <mergeCell ref="Y1:AA1"/>
    <mergeCell ref="AB1:AD1"/>
  </mergeCells>
  <phoneticPr fontId="2"/>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L53"/>
  <sheetViews>
    <sheetView view="pageBreakPreview" topLeftCell="A8" zoomScale="90" zoomScaleNormal="100" zoomScaleSheetLayoutView="90" workbookViewId="0">
      <selection activeCell="N11" sqref="N11"/>
    </sheetView>
  </sheetViews>
  <sheetFormatPr defaultColWidth="11" defaultRowHeight="13.5" x14ac:dyDescent="0.15"/>
  <cols>
    <col min="1" max="1" width="5.625" bestFit="1" customWidth="1"/>
    <col min="2" max="2" width="20.625" customWidth="1"/>
    <col min="3" max="3" width="13.625" customWidth="1"/>
    <col min="4" max="4" width="10.625" customWidth="1"/>
    <col min="6" max="6" width="9.625" customWidth="1"/>
    <col min="7" max="7" width="17.125" customWidth="1"/>
    <col min="8" max="8" width="9" customWidth="1"/>
    <col min="9" max="9" width="9" bestFit="1" customWidth="1"/>
    <col min="10" max="10" width="14.5" bestFit="1" customWidth="1"/>
    <col min="11" max="11" width="8" customWidth="1"/>
    <col min="12" max="12" width="16.375" customWidth="1"/>
  </cols>
  <sheetData>
    <row r="1" spans="1:12" ht="20.100000000000001" customHeight="1" x14ac:dyDescent="0.15">
      <c r="G1" s="24"/>
      <c r="H1" s="24"/>
      <c r="I1" s="626" t="s">
        <v>601</v>
      </c>
      <c r="J1" s="628">
        <f>助成事業申請書!H5</f>
        <v>0</v>
      </c>
      <c r="K1" s="629"/>
      <c r="L1" s="630"/>
    </row>
    <row r="2" spans="1:12" ht="20.100000000000001" customHeight="1" thickBot="1" x14ac:dyDescent="0.2">
      <c r="H2" s="24"/>
      <c r="I2" s="627"/>
      <c r="J2" s="631"/>
      <c r="K2" s="632"/>
      <c r="L2" s="633"/>
    </row>
    <row r="3" spans="1:12" ht="24" x14ac:dyDescent="0.15">
      <c r="B3" s="114" t="s">
        <v>699</v>
      </c>
      <c r="C3" s="114"/>
      <c r="D3" s="114"/>
      <c r="E3" s="114"/>
      <c r="F3" s="42"/>
      <c r="G3" s="125"/>
      <c r="H3" s="125"/>
    </row>
    <row r="4" spans="1:12" ht="14.1" customHeight="1" x14ac:dyDescent="0.15">
      <c r="A4" s="699" t="s">
        <v>0</v>
      </c>
      <c r="B4" s="699" t="s">
        <v>285</v>
      </c>
      <c r="C4" s="702" t="s">
        <v>697</v>
      </c>
      <c r="D4" s="700" t="s">
        <v>286</v>
      </c>
      <c r="E4" s="703" t="s">
        <v>695</v>
      </c>
      <c r="F4" s="704"/>
      <c r="G4" s="705"/>
      <c r="H4" s="271" t="s">
        <v>287</v>
      </c>
      <c r="I4" s="271" t="s">
        <v>283</v>
      </c>
      <c r="J4" s="271" t="s">
        <v>666</v>
      </c>
      <c r="K4" s="708" t="s">
        <v>660</v>
      </c>
      <c r="L4" s="709"/>
    </row>
    <row r="5" spans="1:12" x14ac:dyDescent="0.15">
      <c r="A5" s="598"/>
      <c r="B5" s="598"/>
      <c r="C5" s="663"/>
      <c r="D5" s="623"/>
      <c r="E5" s="272" t="s">
        <v>696</v>
      </c>
      <c r="F5" s="667" t="s">
        <v>288</v>
      </c>
      <c r="G5" s="701"/>
      <c r="H5" s="270" t="s">
        <v>289</v>
      </c>
      <c r="I5" s="270"/>
      <c r="J5" s="270"/>
      <c r="K5" s="710"/>
      <c r="L5" s="711"/>
    </row>
    <row r="6" spans="1:12" ht="44.1" customHeight="1" x14ac:dyDescent="0.15">
      <c r="A6" s="46">
        <v>1</v>
      </c>
      <c r="B6" s="213"/>
      <c r="C6" s="190"/>
      <c r="D6" s="273"/>
      <c r="E6" s="77"/>
      <c r="F6" s="274"/>
      <c r="G6" s="214" t="s">
        <v>619</v>
      </c>
      <c r="H6" s="215"/>
      <c r="I6" s="219">
        <f>SUM(COUNTIF(C6,{"大型(12t超)","中型(7.5t超~12t以下)","小型(3.5t超~7.5t以下)"})*{100000,50000,20000})</f>
        <v>0</v>
      </c>
      <c r="J6" s="218" t="s">
        <v>667</v>
      </c>
      <c r="K6" s="275"/>
      <c r="L6" s="276"/>
    </row>
    <row r="8" spans="1:12" ht="24" x14ac:dyDescent="0.15">
      <c r="B8" s="737" t="s">
        <v>700</v>
      </c>
      <c r="C8" s="737"/>
      <c r="D8" s="737"/>
      <c r="E8" s="737"/>
      <c r="F8" s="737"/>
      <c r="G8" t="s">
        <v>2</v>
      </c>
      <c r="I8" s="12"/>
      <c r="J8" s="725"/>
      <c r="K8" s="726"/>
      <c r="L8" s="726"/>
    </row>
    <row r="9" spans="1:12" s="3" customFormat="1" ht="15.95" customHeight="1" x14ac:dyDescent="0.15">
      <c r="A9" s="15"/>
      <c r="B9" s="699" t="s">
        <v>281</v>
      </c>
      <c r="C9" s="727" t="s">
        <v>282</v>
      </c>
      <c r="D9" s="700" t="s">
        <v>574</v>
      </c>
      <c r="E9" s="660" t="s">
        <v>286</v>
      </c>
      <c r="F9" s="660"/>
      <c r="G9" s="699" t="s">
        <v>590</v>
      </c>
      <c r="H9" s="121" t="s">
        <v>287</v>
      </c>
      <c r="I9" s="727" t="s">
        <v>591</v>
      </c>
      <c r="J9" s="722" t="s">
        <v>283</v>
      </c>
      <c r="K9" s="723" t="s">
        <v>665</v>
      </c>
      <c r="L9" s="204" t="s">
        <v>661</v>
      </c>
    </row>
    <row r="10" spans="1:12" s="3" customFormat="1" ht="15.95" customHeight="1" x14ac:dyDescent="0.15">
      <c r="A10" s="16" t="s">
        <v>0</v>
      </c>
      <c r="B10" s="598"/>
      <c r="C10" s="598"/>
      <c r="D10" s="623"/>
      <c r="E10" s="660"/>
      <c r="F10" s="660"/>
      <c r="G10" s="598"/>
      <c r="H10" s="122" t="s">
        <v>289</v>
      </c>
      <c r="I10" s="598"/>
      <c r="J10" s="610"/>
      <c r="K10" s="612"/>
      <c r="L10" s="205" t="s">
        <v>662</v>
      </c>
    </row>
    <row r="11" spans="1:12" ht="30" customHeight="1" x14ac:dyDescent="0.15">
      <c r="A11" s="706">
        <v>1</v>
      </c>
      <c r="B11" s="578">
        <f>B6</f>
        <v>0</v>
      </c>
      <c r="C11" s="578" t="s">
        <v>698</v>
      </c>
      <c r="D11" s="712" t="s">
        <v>114</v>
      </c>
      <c r="E11" s="124" t="s">
        <v>644</v>
      </c>
      <c r="F11" s="85"/>
      <c r="G11" s="14"/>
      <c r="H11" s="712"/>
      <c r="I11" s="733"/>
      <c r="J11" s="625">
        <f>ROUNDDOWN(MAX(MIN(I11/2,20000),0),-3)*H11</f>
        <v>0</v>
      </c>
      <c r="K11" s="554" t="str">
        <f>J6</f>
        <v>年　月</v>
      </c>
      <c r="L11" s="735"/>
    </row>
    <row r="12" spans="1:12" ht="30" customHeight="1" x14ac:dyDescent="0.15">
      <c r="A12" s="707"/>
      <c r="B12" s="579"/>
      <c r="C12" s="579"/>
      <c r="D12" s="712"/>
      <c r="E12" s="124" t="s">
        <v>587</v>
      </c>
      <c r="F12" s="85"/>
      <c r="G12" s="14"/>
      <c r="H12" s="712"/>
      <c r="I12" s="734"/>
      <c r="J12" s="565"/>
      <c r="K12" s="624"/>
      <c r="L12" s="736"/>
    </row>
    <row r="13" spans="1:12" ht="30" customHeight="1" x14ac:dyDescent="0.15">
      <c r="A13" s="706">
        <v>2</v>
      </c>
      <c r="B13" s="578">
        <f>B6</f>
        <v>0</v>
      </c>
      <c r="C13" s="578" t="s">
        <v>698</v>
      </c>
      <c r="D13" s="712" t="s">
        <v>115</v>
      </c>
      <c r="E13" s="124" t="s">
        <v>644</v>
      </c>
      <c r="F13" s="85"/>
      <c r="G13" s="14"/>
      <c r="H13" s="712"/>
      <c r="I13" s="733"/>
      <c r="J13" s="625">
        <f>ROUNDDOWN(MAX(MIN(I13/2,20000),0),-3)*H13</f>
        <v>0</v>
      </c>
      <c r="K13" s="554" t="str">
        <f>J6</f>
        <v>年　月</v>
      </c>
      <c r="L13" s="735"/>
    </row>
    <row r="14" spans="1:12" ht="30" customHeight="1" x14ac:dyDescent="0.15">
      <c r="A14" s="707"/>
      <c r="B14" s="579"/>
      <c r="C14" s="579"/>
      <c r="D14" s="712"/>
      <c r="E14" s="124" t="s">
        <v>587</v>
      </c>
      <c r="F14" s="85"/>
      <c r="G14" s="14"/>
      <c r="H14" s="712"/>
      <c r="I14" s="734"/>
      <c r="J14" s="565"/>
      <c r="K14" s="624"/>
      <c r="L14" s="736"/>
    </row>
    <row r="15" spans="1:12" ht="30" customHeight="1" x14ac:dyDescent="0.15">
      <c r="A15" s="706">
        <v>3</v>
      </c>
      <c r="B15" s="578">
        <f>B6</f>
        <v>0</v>
      </c>
      <c r="C15" s="578" t="s">
        <v>1120</v>
      </c>
      <c r="D15" s="718" t="s">
        <v>1118</v>
      </c>
      <c r="E15" s="124" t="s">
        <v>644</v>
      </c>
      <c r="F15" s="85"/>
      <c r="G15" s="14"/>
      <c r="H15" s="712"/>
      <c r="I15" s="501"/>
      <c r="J15" s="502"/>
      <c r="K15" s="503"/>
      <c r="L15" s="504"/>
    </row>
    <row r="16" spans="1:12" ht="30" customHeight="1" x14ac:dyDescent="0.15">
      <c r="A16" s="707"/>
      <c r="B16" s="579"/>
      <c r="C16" s="579"/>
      <c r="D16" s="719"/>
      <c r="E16" s="124" t="s">
        <v>587</v>
      </c>
      <c r="F16" s="85"/>
      <c r="G16" s="14"/>
      <c r="H16" s="712"/>
      <c r="I16" s="501"/>
      <c r="J16" s="502"/>
      <c r="K16" s="503"/>
      <c r="L16" s="504"/>
    </row>
    <row r="17" spans="1:12" ht="30" customHeight="1" x14ac:dyDescent="0.15">
      <c r="A17" s="706">
        <v>3</v>
      </c>
      <c r="B17" s="578">
        <f>B6</f>
        <v>0</v>
      </c>
      <c r="C17" s="578" t="s">
        <v>698</v>
      </c>
      <c r="D17" s="712" t="s">
        <v>653</v>
      </c>
      <c r="E17" s="206" t="s">
        <v>659</v>
      </c>
      <c r="F17" s="85"/>
      <c r="G17" s="14"/>
      <c r="H17" s="712"/>
      <c r="I17" s="733"/>
      <c r="J17" s="625">
        <f>ROUNDDOWN(MAX(MIN(I17/2,20000),0),-3)*H17</f>
        <v>0</v>
      </c>
      <c r="K17" s="554" t="str">
        <f>J4</f>
        <v>登録予定年月</v>
      </c>
      <c r="L17" s="735"/>
    </row>
    <row r="18" spans="1:12" ht="30" customHeight="1" x14ac:dyDescent="0.15">
      <c r="A18" s="707"/>
      <c r="B18" s="579"/>
      <c r="C18" s="579"/>
      <c r="D18" s="712"/>
      <c r="E18" s="206" t="s">
        <v>659</v>
      </c>
      <c r="F18" s="85"/>
      <c r="G18" s="14"/>
      <c r="H18" s="712"/>
      <c r="I18" s="734"/>
      <c r="J18" s="565"/>
      <c r="K18" s="624"/>
      <c r="L18" s="736"/>
    </row>
    <row r="19" spans="1:12" ht="30" customHeight="1" x14ac:dyDescent="0.15">
      <c r="A19" s="706">
        <v>4</v>
      </c>
      <c r="B19" s="578">
        <f>B6</f>
        <v>0</v>
      </c>
      <c r="C19" s="578" t="s">
        <v>698</v>
      </c>
      <c r="D19" s="718" t="s">
        <v>705</v>
      </c>
      <c r="E19" s="206" t="s">
        <v>659</v>
      </c>
      <c r="F19" s="85"/>
      <c r="G19" s="14"/>
      <c r="H19" s="712"/>
      <c r="I19" s="733"/>
      <c r="J19" s="625">
        <f>ROUNDDOWN(MAX(MIN(I19/2,20000),0),-3)*H19</f>
        <v>0</v>
      </c>
      <c r="K19" s="503"/>
      <c r="L19" s="504"/>
    </row>
    <row r="20" spans="1:12" ht="30" customHeight="1" x14ac:dyDescent="0.15">
      <c r="A20" s="707"/>
      <c r="B20" s="579"/>
      <c r="C20" s="579"/>
      <c r="D20" s="719"/>
      <c r="E20" s="206" t="s">
        <v>659</v>
      </c>
      <c r="F20" s="85"/>
      <c r="G20" s="14"/>
      <c r="H20" s="712"/>
      <c r="I20" s="734"/>
      <c r="J20" s="565"/>
      <c r="K20" s="503"/>
      <c r="L20" s="504"/>
    </row>
    <row r="21" spans="1:12" ht="30" customHeight="1" x14ac:dyDescent="0.15">
      <c r="A21" s="706">
        <v>5</v>
      </c>
      <c r="B21" s="578">
        <f>B6</f>
        <v>0</v>
      </c>
      <c r="C21" s="578" t="s">
        <v>698</v>
      </c>
      <c r="D21" s="712" t="s">
        <v>1020</v>
      </c>
      <c r="E21" s="206" t="s">
        <v>659</v>
      </c>
      <c r="F21" s="85"/>
      <c r="G21" s="14"/>
      <c r="H21" s="712"/>
      <c r="I21" s="733"/>
      <c r="J21" s="625">
        <f>ROUNDDOWN(MAX(MIN(I21/2,20000),0),-3)*H21</f>
        <v>0</v>
      </c>
      <c r="K21" s="554" t="str">
        <f>J6</f>
        <v>年　月</v>
      </c>
      <c r="L21" s="735"/>
    </row>
    <row r="22" spans="1:12" ht="30" customHeight="1" thickBot="1" x14ac:dyDescent="0.2">
      <c r="A22" s="707"/>
      <c r="B22" s="579"/>
      <c r="C22" s="579"/>
      <c r="D22" s="712"/>
      <c r="E22" s="206" t="s">
        <v>659</v>
      </c>
      <c r="F22" s="85"/>
      <c r="G22" s="14"/>
      <c r="H22" s="712"/>
      <c r="I22" s="734"/>
      <c r="J22" s="565"/>
      <c r="K22" s="624"/>
      <c r="L22" s="736"/>
    </row>
    <row r="23" spans="1:12" ht="18.75" x14ac:dyDescent="0.15">
      <c r="A23" s="715" t="s">
        <v>1</v>
      </c>
      <c r="B23" s="716"/>
      <c r="C23" s="716"/>
      <c r="D23" s="716"/>
      <c r="E23" s="716"/>
      <c r="F23" s="716"/>
      <c r="G23" s="717"/>
      <c r="H23" s="123">
        <f>SUM(H11:H22)</f>
        <v>0</v>
      </c>
      <c r="I23" s="4"/>
      <c r="J23" s="132">
        <f>SUM(J11:J14)</f>
        <v>0</v>
      </c>
      <c r="K23" s="11"/>
      <c r="L23" s="11"/>
    </row>
    <row r="24" spans="1:12" x14ac:dyDescent="0.15">
      <c r="A24" s="2" t="s">
        <v>585</v>
      </c>
      <c r="B24" s="2"/>
      <c r="I24" s="13"/>
    </row>
    <row r="25" spans="1:12" x14ac:dyDescent="0.15">
      <c r="A25" s="724"/>
      <c r="B25" s="724"/>
      <c r="C25" s="724"/>
      <c r="D25" s="724"/>
      <c r="E25" s="724"/>
      <c r="F25" s="724"/>
      <c r="G25" s="724"/>
      <c r="H25" s="724"/>
      <c r="I25" s="724"/>
      <c r="J25" s="724"/>
      <c r="K25" s="724"/>
    </row>
    <row r="26" spans="1:12" ht="24" x14ac:dyDescent="0.15">
      <c r="B26" s="114" t="s">
        <v>701</v>
      </c>
      <c r="C26" s="114"/>
      <c r="D26" s="114"/>
      <c r="E26" s="114"/>
      <c r="G26" t="s">
        <v>2</v>
      </c>
      <c r="I26" s="12"/>
      <c r="J26" s="725"/>
      <c r="K26" s="726"/>
      <c r="L26" s="726"/>
    </row>
    <row r="27" spans="1:12" s="3" customFormat="1" ht="15.95" customHeight="1" x14ac:dyDescent="0.15">
      <c r="A27" s="15"/>
      <c r="B27" s="699" t="s">
        <v>281</v>
      </c>
      <c r="C27" s="727" t="s">
        <v>282</v>
      </c>
      <c r="D27" s="700" t="s">
        <v>574</v>
      </c>
      <c r="E27" s="700" t="s">
        <v>286</v>
      </c>
      <c r="F27" s="728" t="s">
        <v>584</v>
      </c>
      <c r="G27" s="729"/>
      <c r="H27" s="121" t="s">
        <v>287</v>
      </c>
      <c r="I27" s="727" t="s">
        <v>592</v>
      </c>
      <c r="J27" s="722" t="s">
        <v>314</v>
      </c>
      <c r="K27" s="723" t="s">
        <v>663</v>
      </c>
      <c r="L27" s="207" t="s">
        <v>661</v>
      </c>
    </row>
    <row r="28" spans="1:12" s="3" customFormat="1" ht="15.95" customHeight="1" x14ac:dyDescent="0.15">
      <c r="A28" s="16" t="s">
        <v>0</v>
      </c>
      <c r="B28" s="598"/>
      <c r="C28" s="598"/>
      <c r="D28" s="623"/>
      <c r="E28" s="623"/>
      <c r="F28" s="651"/>
      <c r="G28" s="652"/>
      <c r="H28" s="122" t="s">
        <v>289</v>
      </c>
      <c r="I28" s="598"/>
      <c r="J28" s="610"/>
      <c r="K28" s="612"/>
      <c r="L28" s="209" t="s">
        <v>662</v>
      </c>
    </row>
    <row r="29" spans="1:12" ht="44.1" customHeight="1" x14ac:dyDescent="0.15">
      <c r="A29" s="45">
        <v>1</v>
      </c>
      <c r="B29" s="267">
        <f>B6</f>
        <v>0</v>
      </c>
      <c r="C29" s="267" t="s">
        <v>698</v>
      </c>
      <c r="D29" s="208"/>
      <c r="E29" s="77"/>
      <c r="F29" s="713"/>
      <c r="G29" s="714"/>
      <c r="H29" s="210"/>
      <c r="I29" s="127"/>
      <c r="J29" s="211"/>
      <c r="K29" s="220" t="str">
        <f>J6</f>
        <v>年　月</v>
      </c>
      <c r="L29" s="189"/>
    </row>
    <row r="30" spans="1:12" ht="13.5" customHeight="1" x14ac:dyDescent="0.15">
      <c r="A30" s="2" t="s">
        <v>585</v>
      </c>
    </row>
    <row r="31" spans="1:12" ht="14.25" thickBot="1" x14ac:dyDescent="0.2"/>
    <row r="32" spans="1:12" ht="20.100000000000001" customHeight="1" x14ac:dyDescent="0.15">
      <c r="F32" s="24"/>
      <c r="G32" s="24"/>
      <c r="H32" s="626" t="s">
        <v>601</v>
      </c>
      <c r="I32" s="628">
        <f>助成事業申請書!H6</f>
        <v>0</v>
      </c>
      <c r="J32" s="629"/>
      <c r="K32" s="630"/>
    </row>
    <row r="33" spans="1:12" ht="20.100000000000001" customHeight="1" thickBot="1" x14ac:dyDescent="0.2">
      <c r="G33" s="24"/>
      <c r="H33" s="627"/>
      <c r="I33" s="631"/>
      <c r="J33" s="632"/>
      <c r="K33" s="633"/>
    </row>
    <row r="34" spans="1:12" ht="24" x14ac:dyDescent="0.15">
      <c r="B34" s="114" t="s">
        <v>702</v>
      </c>
      <c r="G34" t="s">
        <v>2</v>
      </c>
      <c r="I34" s="725"/>
      <c r="J34" s="726"/>
      <c r="K34" s="726"/>
    </row>
    <row r="35" spans="1:12" ht="13.5" customHeight="1" x14ac:dyDescent="0.15">
      <c r="A35" s="15"/>
      <c r="B35" s="699" t="s">
        <v>281</v>
      </c>
      <c r="C35" s="727" t="s">
        <v>282</v>
      </c>
      <c r="D35" s="727" t="s">
        <v>391</v>
      </c>
      <c r="E35" s="728" t="s">
        <v>286</v>
      </c>
      <c r="F35" s="729"/>
      <c r="G35" s="700" t="s">
        <v>589</v>
      </c>
      <c r="H35" s="121" t="s">
        <v>287</v>
      </c>
      <c r="I35" s="720" t="s">
        <v>593</v>
      </c>
      <c r="J35" s="722" t="s">
        <v>314</v>
      </c>
      <c r="K35" s="723" t="s">
        <v>663</v>
      </c>
      <c r="L35" s="207" t="s">
        <v>661</v>
      </c>
    </row>
    <row r="36" spans="1:12" x14ac:dyDescent="0.15">
      <c r="A36" s="16" t="s">
        <v>0</v>
      </c>
      <c r="B36" s="598"/>
      <c r="C36" s="598"/>
      <c r="D36" s="648"/>
      <c r="E36" s="651"/>
      <c r="F36" s="652"/>
      <c r="G36" s="623"/>
      <c r="H36" s="122" t="s">
        <v>289</v>
      </c>
      <c r="I36" s="721"/>
      <c r="J36" s="610"/>
      <c r="K36" s="612"/>
      <c r="L36" s="209" t="s">
        <v>662</v>
      </c>
    </row>
    <row r="37" spans="1:12" ht="33" customHeight="1" x14ac:dyDescent="0.15">
      <c r="A37" s="45">
        <v>1</v>
      </c>
      <c r="B37" s="267">
        <f>B7</f>
        <v>0</v>
      </c>
      <c r="C37" s="267" t="s">
        <v>698</v>
      </c>
      <c r="D37" s="81"/>
      <c r="E37" s="713"/>
      <c r="F37" s="714"/>
      <c r="G37" s="127"/>
      <c r="H37" s="212"/>
      <c r="I37" s="127"/>
      <c r="J37" s="221">
        <f>ROUNDDOWN(MAX(MIN(I37/4,50000),0),-3)*H37</f>
        <v>0</v>
      </c>
      <c r="K37" s="220" t="str">
        <f>J6</f>
        <v>年　月</v>
      </c>
      <c r="L37" s="189"/>
    </row>
    <row r="39" spans="1:12" ht="24" x14ac:dyDescent="0.15">
      <c r="B39" s="114" t="s">
        <v>703</v>
      </c>
      <c r="F39" t="s">
        <v>2</v>
      </c>
      <c r="G39" s="128"/>
      <c r="H39" s="128"/>
      <c r="I39" s="128"/>
      <c r="J39" s="125"/>
      <c r="K39" s="125"/>
    </row>
    <row r="40" spans="1:12" s="3" customFormat="1" ht="15.95" customHeight="1" x14ac:dyDescent="0.15">
      <c r="A40" s="15"/>
      <c r="B40" s="699" t="s">
        <v>281</v>
      </c>
      <c r="C40" s="727" t="s">
        <v>282</v>
      </c>
      <c r="D40" s="643" t="s">
        <v>286</v>
      </c>
      <c r="E40" s="643"/>
      <c r="F40" s="732" t="s">
        <v>594</v>
      </c>
      <c r="G40" s="722"/>
      <c r="H40" s="121" t="s">
        <v>287</v>
      </c>
      <c r="I40" s="720" t="s">
        <v>593</v>
      </c>
      <c r="J40" s="722" t="s">
        <v>314</v>
      </c>
      <c r="K40" s="723" t="s">
        <v>663</v>
      </c>
      <c r="L40" s="207" t="s">
        <v>661</v>
      </c>
    </row>
    <row r="41" spans="1:12" s="3" customFormat="1" ht="15.95" customHeight="1" x14ac:dyDescent="0.15">
      <c r="A41" s="16" t="s">
        <v>0</v>
      </c>
      <c r="B41" s="598"/>
      <c r="C41" s="598"/>
      <c r="D41" s="643"/>
      <c r="E41" s="643"/>
      <c r="F41" s="646"/>
      <c r="G41" s="610"/>
      <c r="H41" s="122" t="s">
        <v>289</v>
      </c>
      <c r="I41" s="721"/>
      <c r="J41" s="610"/>
      <c r="K41" s="612"/>
      <c r="L41" s="209" t="s">
        <v>662</v>
      </c>
    </row>
    <row r="42" spans="1:12" ht="44.1" customHeight="1" thickBot="1" x14ac:dyDescent="0.2">
      <c r="A42" s="45">
        <v>1</v>
      </c>
      <c r="B42" s="268">
        <f>B7</f>
        <v>0</v>
      </c>
      <c r="C42" s="268" t="s">
        <v>698</v>
      </c>
      <c r="D42" s="712"/>
      <c r="E42" s="712"/>
      <c r="F42" s="713"/>
      <c r="G42" s="714"/>
      <c r="H42" s="212"/>
      <c r="I42" s="127"/>
      <c r="J42" s="221">
        <f>ROUNDDOWN(MAX(MIN(I42/3,30000),0),-3)*H42</f>
        <v>0</v>
      </c>
      <c r="K42" s="220" t="str">
        <f>J6</f>
        <v>年　月</v>
      </c>
      <c r="L42" s="189"/>
    </row>
    <row r="43" spans="1:12" x14ac:dyDescent="0.15">
      <c r="A43" s="2" t="s">
        <v>585</v>
      </c>
    </row>
    <row r="44" spans="1:12" x14ac:dyDescent="0.15">
      <c r="A44" s="2"/>
    </row>
    <row r="45" spans="1:12" ht="27" customHeight="1" x14ac:dyDescent="0.15">
      <c r="B45" s="114" t="s">
        <v>704</v>
      </c>
      <c r="G45" t="s">
        <v>2</v>
      </c>
      <c r="I45" s="12"/>
      <c r="J45" s="725"/>
      <c r="K45" s="726"/>
      <c r="L45" s="726"/>
    </row>
    <row r="46" spans="1:12" s="3" customFormat="1" ht="15.95" customHeight="1" x14ac:dyDescent="0.15">
      <c r="A46" s="15"/>
      <c r="B46" s="699" t="s">
        <v>281</v>
      </c>
      <c r="C46" s="727" t="s">
        <v>282</v>
      </c>
      <c r="D46" s="700" t="s">
        <v>574</v>
      </c>
      <c r="E46" s="643" t="s">
        <v>286</v>
      </c>
      <c r="F46" s="643"/>
      <c r="G46" s="729" t="s">
        <v>595</v>
      </c>
      <c r="H46" s="121" t="s">
        <v>287</v>
      </c>
      <c r="I46" s="720" t="s">
        <v>593</v>
      </c>
      <c r="J46" s="722" t="s">
        <v>314</v>
      </c>
      <c r="K46" s="723" t="s">
        <v>663</v>
      </c>
      <c r="L46" s="207" t="s">
        <v>661</v>
      </c>
    </row>
    <row r="47" spans="1:12" s="3" customFormat="1" ht="15.95" customHeight="1" x14ac:dyDescent="0.15">
      <c r="A47" s="16" t="s">
        <v>0</v>
      </c>
      <c r="B47" s="598"/>
      <c r="C47" s="598"/>
      <c r="D47" s="623"/>
      <c r="E47" s="643"/>
      <c r="F47" s="643"/>
      <c r="G47" s="652"/>
      <c r="H47" s="122" t="s">
        <v>289</v>
      </c>
      <c r="I47" s="721"/>
      <c r="J47" s="610"/>
      <c r="K47" s="612"/>
      <c r="L47" s="209" t="s">
        <v>662</v>
      </c>
    </row>
    <row r="48" spans="1:12" ht="44.1" customHeight="1" x14ac:dyDescent="0.15">
      <c r="A48" s="45">
        <v>1</v>
      </c>
      <c r="B48" s="267">
        <f>B7</f>
        <v>0</v>
      </c>
      <c r="C48" s="267" t="s">
        <v>698</v>
      </c>
      <c r="D48" s="126"/>
      <c r="E48" s="712"/>
      <c r="F48" s="712"/>
      <c r="G48" s="44"/>
      <c r="H48" s="127"/>
      <c r="I48" s="127"/>
      <c r="J48" s="46"/>
      <c r="K48" s="220" t="str">
        <f>J6</f>
        <v>年　月</v>
      </c>
      <c r="L48" s="189"/>
    </row>
    <row r="49" spans="1:12" ht="44.1" customHeight="1" x14ac:dyDescent="0.15">
      <c r="A49" s="45">
        <v>2</v>
      </c>
      <c r="B49" s="267">
        <f>B7</f>
        <v>0</v>
      </c>
      <c r="C49" s="267" t="s">
        <v>698</v>
      </c>
      <c r="E49" s="712"/>
      <c r="F49" s="712"/>
      <c r="G49" s="44"/>
      <c r="H49" s="127"/>
      <c r="I49" s="56"/>
      <c r="J49" s="46"/>
      <c r="K49" s="220" t="str">
        <f>J6</f>
        <v>年　月</v>
      </c>
      <c r="L49" s="188"/>
    </row>
    <row r="50" spans="1:12" ht="44.1" customHeight="1" x14ac:dyDescent="0.15">
      <c r="A50" s="43">
        <v>3</v>
      </c>
      <c r="B50" s="269">
        <f>B7</f>
        <v>0</v>
      </c>
      <c r="C50" s="267" t="s">
        <v>698</v>
      </c>
      <c r="D50" s="126"/>
      <c r="E50" s="712"/>
      <c r="F50" s="712"/>
      <c r="G50" s="44"/>
      <c r="H50" s="127"/>
      <c r="I50" s="56"/>
      <c r="J50" s="46"/>
      <c r="K50" s="220" t="str">
        <f>J6</f>
        <v>年　月</v>
      </c>
      <c r="L50" s="188"/>
    </row>
    <row r="51" spans="1:12" ht="44.1" customHeight="1" thickBot="1" x14ac:dyDescent="0.2">
      <c r="A51" s="45">
        <v>4</v>
      </c>
      <c r="B51" s="269">
        <f>B7</f>
        <v>0</v>
      </c>
      <c r="C51" s="267" t="s">
        <v>698</v>
      </c>
      <c r="D51" s="126"/>
      <c r="E51" s="731"/>
      <c r="F51" s="731"/>
      <c r="G51" s="44"/>
      <c r="H51" s="127"/>
      <c r="I51" s="56"/>
      <c r="J51" s="46"/>
      <c r="K51" s="220" t="str">
        <f>J6</f>
        <v>年　月</v>
      </c>
      <c r="L51" s="188"/>
    </row>
    <row r="52" spans="1:12" ht="18.75" x14ac:dyDescent="0.15">
      <c r="A52" s="715" t="s">
        <v>1</v>
      </c>
      <c r="B52" s="716"/>
      <c r="C52" s="716"/>
      <c r="D52" s="716"/>
      <c r="E52" s="730"/>
      <c r="F52" s="730"/>
      <c r="G52" s="717"/>
      <c r="H52" s="129">
        <f>SUM(H48:H51)</f>
        <v>0</v>
      </c>
      <c r="I52" s="4"/>
      <c r="J52" s="132">
        <f>SUM(J48:J51)</f>
        <v>0</v>
      </c>
      <c r="K52" s="11"/>
      <c r="L52" s="11"/>
    </row>
    <row r="53" spans="1:12" x14ac:dyDescent="0.15">
      <c r="A53" s="2" t="s">
        <v>585</v>
      </c>
      <c r="J53" s="133"/>
    </row>
  </sheetData>
  <mergeCells count="114">
    <mergeCell ref="L17:L18"/>
    <mergeCell ref="B8:F8"/>
    <mergeCell ref="I13:I14"/>
    <mergeCell ref="K21:K22"/>
    <mergeCell ref="L21:L22"/>
    <mergeCell ref="L11:L12"/>
    <mergeCell ref="L13:L14"/>
    <mergeCell ref="J8:L8"/>
    <mergeCell ref="B9:B10"/>
    <mergeCell ref="C9:C10"/>
    <mergeCell ref="D9:D10"/>
    <mergeCell ref="E9:F10"/>
    <mergeCell ref="G9:G10"/>
    <mergeCell ref="B17:B18"/>
    <mergeCell ref="C17:C18"/>
    <mergeCell ref="D17:D18"/>
    <mergeCell ref="H17:H18"/>
    <mergeCell ref="J9:J10"/>
    <mergeCell ref="K9:K10"/>
    <mergeCell ref="I9:I10"/>
    <mergeCell ref="I21:I22"/>
    <mergeCell ref="J11:J12"/>
    <mergeCell ref="K11:K12"/>
    <mergeCell ref="J13:J14"/>
    <mergeCell ref="K13:K14"/>
    <mergeCell ref="I11:I12"/>
    <mergeCell ref="I17:I18"/>
    <mergeCell ref="J17:J18"/>
    <mergeCell ref="K17:K18"/>
    <mergeCell ref="J21:J22"/>
    <mergeCell ref="C40:C41"/>
    <mergeCell ref="J40:J41"/>
    <mergeCell ref="K40:K41"/>
    <mergeCell ref="I40:I41"/>
    <mergeCell ref="I34:K34"/>
    <mergeCell ref="G35:G36"/>
    <mergeCell ref="I35:I36"/>
    <mergeCell ref="C15:C16"/>
    <mergeCell ref="D15:D16"/>
    <mergeCell ref="H15:H16"/>
    <mergeCell ref="I19:I20"/>
    <mergeCell ref="J19:J20"/>
    <mergeCell ref="A52:G52"/>
    <mergeCell ref="E37:F37"/>
    <mergeCell ref="E49:F49"/>
    <mergeCell ref="E50:F50"/>
    <mergeCell ref="E51:F51"/>
    <mergeCell ref="D40:E41"/>
    <mergeCell ref="D42:E42"/>
    <mergeCell ref="F42:G42"/>
    <mergeCell ref="F40:G41"/>
    <mergeCell ref="E48:F48"/>
    <mergeCell ref="E46:F47"/>
    <mergeCell ref="G46:G47"/>
    <mergeCell ref="B46:B47"/>
    <mergeCell ref="C46:C47"/>
    <mergeCell ref="D46:D47"/>
    <mergeCell ref="B40:B41"/>
    <mergeCell ref="I46:I47"/>
    <mergeCell ref="J46:J47"/>
    <mergeCell ref="K46:K47"/>
    <mergeCell ref="A25:K25"/>
    <mergeCell ref="J26:L26"/>
    <mergeCell ref="B27:B28"/>
    <mergeCell ref="C27:C28"/>
    <mergeCell ref="D27:D28"/>
    <mergeCell ref="I27:I28"/>
    <mergeCell ref="J27:J28"/>
    <mergeCell ref="K27:K28"/>
    <mergeCell ref="E27:E28"/>
    <mergeCell ref="F27:G28"/>
    <mergeCell ref="E35:F36"/>
    <mergeCell ref="I32:K33"/>
    <mergeCell ref="B35:B36"/>
    <mergeCell ref="C35:C36"/>
    <mergeCell ref="D35:D36"/>
    <mergeCell ref="J45:L45"/>
    <mergeCell ref="J35:J36"/>
    <mergeCell ref="K35:K36"/>
    <mergeCell ref="J1:L2"/>
    <mergeCell ref="K4:L5"/>
    <mergeCell ref="A11:A12"/>
    <mergeCell ref="B11:B12"/>
    <mergeCell ref="C11:C12"/>
    <mergeCell ref="D11:D12"/>
    <mergeCell ref="H32:H33"/>
    <mergeCell ref="A13:A14"/>
    <mergeCell ref="B13:B14"/>
    <mergeCell ref="C13:C14"/>
    <mergeCell ref="D13:D14"/>
    <mergeCell ref="H13:H14"/>
    <mergeCell ref="F29:G29"/>
    <mergeCell ref="H11:H12"/>
    <mergeCell ref="A17:A18"/>
    <mergeCell ref="H21:H22"/>
    <mergeCell ref="A23:G23"/>
    <mergeCell ref="A21:A22"/>
    <mergeCell ref="B21:B22"/>
    <mergeCell ref="C21:C22"/>
    <mergeCell ref="D21:D22"/>
    <mergeCell ref="A15:A16"/>
    <mergeCell ref="D19:D20"/>
    <mergeCell ref="H19:H20"/>
    <mergeCell ref="B19:B20"/>
    <mergeCell ref="B15:B16"/>
    <mergeCell ref="A4:A5"/>
    <mergeCell ref="B4:B5"/>
    <mergeCell ref="D4:D5"/>
    <mergeCell ref="F5:G5"/>
    <mergeCell ref="C4:C5"/>
    <mergeCell ref="E4:G4"/>
    <mergeCell ref="I1:I2"/>
    <mergeCell ref="C19:C20"/>
    <mergeCell ref="A19:A20"/>
  </mergeCells>
  <phoneticPr fontId="2"/>
  <dataValidations count="12">
    <dataValidation type="list" allowBlank="1" showInputMessage="1" showErrorMessage="1" sqref="C6">
      <formula1>"　,大型(12t超),中型(7.5t超~12t以下),小型(3.5t超~7.5t以下)"</formula1>
    </dataValidation>
    <dataValidation type="list" allowBlank="1" showInputMessage="1" showErrorMessage="1" sqref="F6">
      <formula1>" ,QKG,QDG,LKG,LDG,SKG,TKG,QPG,SPG,TPG,TRG,LPG,2PG,2KG,2RG,2DG,TDG"</formula1>
    </dataValidation>
    <dataValidation type="list" errorStyle="information" allowBlank="1" showInputMessage="1" showErrorMessage="1" sqref="E29 E6 E48:F49 G11:G22">
      <formula1>INDIRECT(D6)</formula1>
    </dataValidation>
    <dataValidation type="list" errorStyle="information" allowBlank="1" showInputMessage="1" showErrorMessage="1" sqref="F12 F22 F14:F16 F18 F20">
      <formula1>INDIRECT(D11)</formula1>
    </dataValidation>
    <dataValidation type="list" errorStyle="information" allowBlank="1" showInputMessage="1" showErrorMessage="1" sqref="F11 F13 G48:G51 F21 F17 F19">
      <formula1>INDIRECT(D11)</formula1>
    </dataValidation>
    <dataValidation type="list" allowBlank="1" showInputMessage="1" showErrorMessage="1" sqref="D29">
      <formula1>DR_区分</formula1>
    </dataValidation>
    <dataValidation type="list" allowBlank="1" showInputMessage="1" showErrorMessage="1" sqref="F42:G42">
      <formula1>INDIRECT(D42)</formula1>
    </dataValidation>
    <dataValidation type="list" allowBlank="1" showInputMessage="1" showErrorMessage="1" sqref="F29:G29">
      <formula1>INDIRECT(E29)</formula1>
    </dataValidation>
    <dataValidation type="list" allowBlank="1" showInputMessage="1" showErrorMessage="1" sqref="H6 H29 H37 H42 H48:H51 H11:H22">
      <formula1>"1"</formula1>
    </dataValidation>
    <dataValidation type="list" errorStyle="information" allowBlank="1" showInputMessage="1" showErrorMessage="1" sqref="E50:E51">
      <formula1>INDIRECT(D49)</formula1>
    </dataValidation>
    <dataValidation type="list" allowBlank="1" showInputMessage="1" showErrorMessage="1" sqref="D6">
      <formula1>リスト</formula1>
    </dataValidation>
    <dataValidation type="list" allowBlank="1" showInputMessage="1" showErrorMessage="1" sqref="D48">
      <formula1>$B$28:$B$33</formula1>
    </dataValidation>
  </dataValidations>
  <pageMargins left="0.25" right="0.25" top="0.75" bottom="0.75" header="0.3" footer="0.3"/>
  <pageSetup paperSize="9" scale="92" orientation="landscape" verticalDpi="1200" r:id="rId1"/>
  <rowBreaks count="2" manualBreakCount="2">
    <brk id="23" max="16383" man="1"/>
    <brk id="31"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アイドリング!$B$27:$B$32</xm:f>
          </x14:formula1>
          <xm:sqref>D50:D51</xm:sqref>
        </x14:dataValidation>
        <x14:dataValidation type="list" errorStyle="information" allowBlank="1" showInputMessage="1" showErrorMessage="1">
          <x14:formula1>
            <xm:f>EMS対象機器!$B$89:$B$119</xm:f>
          </x14:formula1>
          <xm:sqref>D42</xm:sqref>
        </x14:dataValidation>
        <x14:dataValidation type="list" errorStyle="warning" allowBlank="1" showInputMessage="1" showErrorMessage="1">
          <x14:formula1>
            <xm:f>安全装置対象機器一覧!$B$89:$B$95</xm:f>
          </x14:formula1>
          <xm:sqref>D11:D15 D17:D19 D21:D22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J64"/>
  <sheetViews>
    <sheetView view="pageBreakPreview" zoomScale="120" zoomScaleNormal="100" zoomScaleSheetLayoutView="120" workbookViewId="0">
      <selection activeCell="A7" sqref="A7"/>
    </sheetView>
  </sheetViews>
  <sheetFormatPr defaultColWidth="9" defaultRowHeight="13.5" x14ac:dyDescent="0.15"/>
  <cols>
    <col min="1" max="1" width="7.125" style="130" customWidth="1"/>
    <col min="2" max="2" width="7.875" style="130" customWidth="1"/>
    <col min="3" max="3" width="9" style="130"/>
    <col min="4" max="4" width="16.625" style="130" customWidth="1"/>
    <col min="5" max="9" width="9" style="130"/>
    <col min="10" max="10" width="3" style="130" customWidth="1"/>
    <col min="11" max="16384" width="9" style="130"/>
  </cols>
  <sheetData>
    <row r="1" spans="1:10" x14ac:dyDescent="0.15">
      <c r="A1" s="130" t="s">
        <v>620</v>
      </c>
    </row>
    <row r="2" spans="1:10" x14ac:dyDescent="0.15">
      <c r="A2" s="739" t="s">
        <v>577</v>
      </c>
      <c r="B2" s="739"/>
      <c r="C2" s="739"/>
      <c r="D2" s="739"/>
      <c r="E2" s="739"/>
      <c r="F2" s="739"/>
      <c r="G2" s="739"/>
      <c r="H2" s="739"/>
      <c r="I2" s="739"/>
      <c r="J2" s="739"/>
    </row>
    <row r="3" spans="1:10" x14ac:dyDescent="0.15">
      <c r="A3" s="524" t="s">
        <v>575</v>
      </c>
      <c r="B3" s="524"/>
      <c r="C3" s="524"/>
      <c r="D3" s="524"/>
      <c r="E3" s="524"/>
      <c r="F3" s="524"/>
      <c r="G3" s="524"/>
      <c r="H3" s="524"/>
      <c r="I3" s="524"/>
    </row>
    <row r="4" spans="1:10" x14ac:dyDescent="0.15">
      <c r="A4" s="740" t="s">
        <v>626</v>
      </c>
      <c r="B4" s="740"/>
      <c r="C4" s="740"/>
      <c r="D4" s="740"/>
      <c r="E4" s="740"/>
      <c r="F4" s="740"/>
      <c r="G4" s="740"/>
      <c r="H4" s="740"/>
      <c r="I4" s="740"/>
    </row>
    <row r="5" spans="1:10" ht="20.100000000000001" customHeight="1" x14ac:dyDescent="0.15">
      <c r="A5" s="115"/>
      <c r="B5" s="115"/>
      <c r="C5" s="115"/>
      <c r="D5" s="115"/>
      <c r="E5" s="115"/>
      <c r="F5" s="115" t="s">
        <v>583</v>
      </c>
      <c r="G5" s="741"/>
      <c r="H5" s="741"/>
      <c r="I5" s="741"/>
    </row>
    <row r="6" spans="1:10" ht="20.100000000000001" customHeight="1" x14ac:dyDescent="0.15">
      <c r="A6" s="115"/>
      <c r="B6" s="115"/>
      <c r="C6" s="115"/>
      <c r="D6" s="115"/>
      <c r="E6" s="115"/>
      <c r="F6" s="115" t="s">
        <v>580</v>
      </c>
      <c r="G6" s="742">
        <f>助成事業申請書!H4</f>
        <v>0</v>
      </c>
      <c r="H6" s="742"/>
      <c r="I6" s="742"/>
    </row>
    <row r="7" spans="1:10" ht="20.100000000000001" customHeight="1" x14ac:dyDescent="0.15">
      <c r="A7" s="115"/>
      <c r="B7" s="115"/>
      <c r="C7" s="115"/>
      <c r="D7" s="115"/>
      <c r="E7" s="115"/>
      <c r="F7" s="115" t="s">
        <v>581</v>
      </c>
      <c r="G7" s="742">
        <f>助成事業申請書!H5</f>
        <v>0</v>
      </c>
      <c r="H7" s="742"/>
      <c r="I7" s="742"/>
      <c r="J7" s="187" t="s">
        <v>625</v>
      </c>
    </row>
    <row r="8" spans="1:10" ht="20.100000000000001" customHeight="1" x14ac:dyDescent="0.15">
      <c r="A8" s="115"/>
      <c r="B8" s="115"/>
      <c r="C8" s="115"/>
      <c r="D8" s="115"/>
      <c r="E8" s="115"/>
      <c r="F8" s="115" t="s">
        <v>582</v>
      </c>
      <c r="G8" s="742">
        <f>助成事業申請書!H6</f>
        <v>0</v>
      </c>
      <c r="H8" s="742"/>
      <c r="I8" s="742"/>
    </row>
    <row r="9" spans="1:10" x14ac:dyDescent="0.15">
      <c r="A9" s="115"/>
      <c r="B9" s="115"/>
      <c r="C9" s="115"/>
      <c r="D9" s="115"/>
      <c r="E9" s="115"/>
      <c r="F9" s="115"/>
      <c r="G9" s="120"/>
      <c r="H9" s="120"/>
      <c r="I9" s="120"/>
    </row>
    <row r="10" spans="1:10" ht="14.25" x14ac:dyDescent="0.15">
      <c r="A10" s="527" t="s">
        <v>658</v>
      </c>
      <c r="B10" s="527"/>
      <c r="C10" s="527"/>
      <c r="D10" s="527"/>
      <c r="E10" s="527"/>
      <c r="F10" s="527"/>
      <c r="G10" s="527"/>
      <c r="H10" s="527"/>
      <c r="I10" s="527"/>
    </row>
    <row r="12" spans="1:10" x14ac:dyDescent="0.15">
      <c r="A12" s="524" t="s">
        <v>688</v>
      </c>
      <c r="B12" s="524"/>
      <c r="C12" s="524"/>
      <c r="D12" s="524"/>
      <c r="E12" s="524"/>
      <c r="F12" s="524"/>
      <c r="G12" s="524"/>
      <c r="H12" s="524"/>
      <c r="I12" s="524"/>
      <c r="J12" s="524"/>
    </row>
    <row r="13" spans="1:10" x14ac:dyDescent="0.15">
      <c r="A13" s="524" t="s">
        <v>689</v>
      </c>
      <c r="B13" s="524"/>
      <c r="C13" s="524"/>
      <c r="D13" s="524"/>
      <c r="E13" s="524"/>
      <c r="F13" s="524"/>
      <c r="G13" s="524"/>
      <c r="H13" s="524"/>
      <c r="I13" s="524"/>
      <c r="J13" s="115"/>
    </row>
    <row r="14" spans="1:10" x14ac:dyDescent="0.15">
      <c r="H14" s="322" t="s">
        <v>750</v>
      </c>
    </row>
    <row r="15" spans="1:10" ht="21" x14ac:dyDescent="0.15">
      <c r="A15" s="118"/>
      <c r="B15" s="115" t="s">
        <v>579</v>
      </c>
      <c r="C15" s="117"/>
      <c r="D15" s="743">
        <f>SUM(H17:H40)</f>
        <v>0</v>
      </c>
      <c r="E15" s="743"/>
      <c r="F15" s="743"/>
      <c r="G15" s="119" t="s">
        <v>578</v>
      </c>
      <c r="H15" s="324" t="s">
        <v>1084</v>
      </c>
      <c r="I15" s="505"/>
      <c r="J15" s="323" t="s">
        <v>751</v>
      </c>
    </row>
    <row r="16" spans="1:10" ht="15.75" customHeight="1" x14ac:dyDescent="0.15">
      <c r="A16" s="118"/>
      <c r="B16" s="115"/>
      <c r="C16" s="117"/>
      <c r="D16" s="261"/>
      <c r="E16" s="261"/>
      <c r="F16" s="261"/>
      <c r="G16" s="117"/>
      <c r="H16" s="117"/>
      <c r="I16" s="117"/>
    </row>
    <row r="17" spans="1:9" ht="14.25" thickBot="1" x14ac:dyDescent="0.2">
      <c r="A17" s="256"/>
      <c r="B17" s="134"/>
      <c r="C17" s="161"/>
      <c r="D17" s="162" t="s">
        <v>596</v>
      </c>
      <c r="E17" s="186" t="s">
        <v>636</v>
      </c>
      <c r="F17" s="383">
        <f>'導入内訳書、誓約書'!L8</f>
        <v>0</v>
      </c>
      <c r="G17" s="255" t="s">
        <v>602</v>
      </c>
      <c r="H17" s="383">
        <f>'導入内訳書、誓約書'!S8</f>
        <v>0</v>
      </c>
      <c r="I17" s="160" t="s">
        <v>605</v>
      </c>
    </row>
    <row r="18" spans="1:9" x14ac:dyDescent="0.15">
      <c r="A18" s="256"/>
      <c r="B18" s="137"/>
      <c r="C18" s="256"/>
      <c r="D18" s="257"/>
      <c r="E18" s="257"/>
      <c r="F18" s="382"/>
      <c r="G18" s="257"/>
      <c r="H18" s="387"/>
      <c r="I18" s="257"/>
    </row>
    <row r="19" spans="1:9" ht="14.25" thickBot="1" x14ac:dyDescent="0.2">
      <c r="A19" s="256"/>
      <c r="B19" s="136"/>
      <c r="C19" s="260"/>
      <c r="D19" s="254" t="s">
        <v>597</v>
      </c>
      <c r="E19" s="185" t="s">
        <v>635</v>
      </c>
      <c r="F19" s="383">
        <f>'導入内訳書、誓約書'!J20+'導入内訳書、誓約書'!J32</f>
        <v>0</v>
      </c>
      <c r="G19" s="254" t="s">
        <v>602</v>
      </c>
      <c r="H19" s="383">
        <f>'導入内訳書、誓約書'!T20+'導入内訳書、誓約書'!T32</f>
        <v>0</v>
      </c>
      <c r="I19" s="259" t="s">
        <v>605</v>
      </c>
    </row>
    <row r="20" spans="1:9" ht="11.1" customHeight="1" x14ac:dyDescent="0.15">
      <c r="A20" s="256"/>
      <c r="B20" s="136"/>
      <c r="C20" s="148"/>
      <c r="D20" s="257"/>
      <c r="E20" s="256"/>
      <c r="F20" s="387"/>
      <c r="G20" s="257"/>
      <c r="H20" s="387"/>
      <c r="I20" s="149"/>
    </row>
    <row r="21" spans="1:9" ht="11.1" customHeight="1" thickBot="1" x14ac:dyDescent="0.2">
      <c r="A21" s="256"/>
      <c r="B21" s="136"/>
      <c r="C21" s="148"/>
      <c r="D21" s="262" t="s">
        <v>614</v>
      </c>
      <c r="E21" s="202" t="str">
        <f>'導入内訳書、誓約書'!D14</f>
        <v>後方</v>
      </c>
      <c r="F21" s="385">
        <f>'導入内訳書、誓約書'!K20</f>
        <v>0</v>
      </c>
      <c r="G21" s="257" t="s">
        <v>616</v>
      </c>
      <c r="H21" s="387"/>
      <c r="I21" s="149"/>
    </row>
    <row r="22" spans="1:9" ht="11.1" customHeight="1" x14ac:dyDescent="0.15">
      <c r="A22" s="256"/>
      <c r="B22" s="136"/>
      <c r="C22" s="148"/>
      <c r="D22" s="257"/>
      <c r="E22" s="256"/>
      <c r="F22" s="387"/>
      <c r="G22" s="257"/>
      <c r="H22" s="387"/>
      <c r="I22" s="149"/>
    </row>
    <row r="23" spans="1:9" ht="11.1" customHeight="1" thickBot="1" x14ac:dyDescent="0.2">
      <c r="A23" s="479"/>
      <c r="B23" s="136"/>
      <c r="C23" s="148"/>
      <c r="D23" s="262" t="s">
        <v>614</v>
      </c>
      <c r="E23" s="202" t="str">
        <f>'導入内訳書、誓約書'!D16</f>
        <v>側方</v>
      </c>
      <c r="F23" s="385">
        <f>'導入内訳書、誓約書'!L20</f>
        <v>0</v>
      </c>
      <c r="G23" s="481" t="s">
        <v>616</v>
      </c>
      <c r="H23" s="387"/>
      <c r="I23" s="149"/>
    </row>
    <row r="24" spans="1:9" ht="11.1" customHeight="1" x14ac:dyDescent="0.15">
      <c r="A24" s="497"/>
      <c r="B24" s="136"/>
      <c r="C24" s="148"/>
      <c r="D24" s="262"/>
      <c r="E24" s="472"/>
      <c r="F24" s="473"/>
      <c r="G24" s="498"/>
      <c r="H24" s="387"/>
      <c r="I24" s="149"/>
    </row>
    <row r="25" spans="1:9" ht="11.1" customHeight="1" thickBot="1" x14ac:dyDescent="0.2">
      <c r="A25" s="497"/>
      <c r="B25" s="136"/>
      <c r="C25" s="148"/>
      <c r="D25" s="262" t="s">
        <v>614</v>
      </c>
      <c r="E25" s="202" t="str">
        <f>導入一覧表1!D15</f>
        <v>側方衝突</v>
      </c>
      <c r="F25" s="385">
        <f>'導入内訳書、誓約書'!M20</f>
        <v>0</v>
      </c>
      <c r="G25" s="498" t="s">
        <v>616</v>
      </c>
      <c r="H25" s="387"/>
      <c r="I25" s="149"/>
    </row>
    <row r="26" spans="1:9" ht="11.1" customHeight="1" x14ac:dyDescent="0.15">
      <c r="A26" s="499"/>
      <c r="B26" s="136"/>
      <c r="C26" s="148"/>
      <c r="D26" s="262"/>
      <c r="E26" s="472"/>
      <c r="F26" s="473"/>
      <c r="G26" s="500"/>
      <c r="H26" s="387"/>
      <c r="I26" s="149"/>
    </row>
    <row r="27" spans="1:9" ht="11.1" customHeight="1" thickBot="1" x14ac:dyDescent="0.2">
      <c r="A27" s="499"/>
      <c r="B27" s="136"/>
      <c r="C27" s="148"/>
      <c r="D27" s="262" t="s">
        <v>614</v>
      </c>
      <c r="E27" s="202" t="str">
        <f>導入一覧表1!D17</f>
        <v>ｲﾝﾀｰﾛｯｸ</v>
      </c>
      <c r="F27" s="385">
        <f>'導入内訳書、誓約書'!N20</f>
        <v>0</v>
      </c>
      <c r="G27" s="500" t="s">
        <v>616</v>
      </c>
      <c r="H27" s="387"/>
      <c r="I27" s="149"/>
    </row>
    <row r="28" spans="1:9" ht="11.1" customHeight="1" x14ac:dyDescent="0.15">
      <c r="A28" s="479"/>
      <c r="B28" s="136"/>
      <c r="C28" s="148"/>
      <c r="D28" s="481"/>
      <c r="E28" s="479"/>
      <c r="F28" s="387"/>
      <c r="G28" s="481"/>
      <c r="H28" s="387"/>
      <c r="I28" s="149"/>
    </row>
    <row r="29" spans="1:9" ht="11.1" customHeight="1" thickBot="1" x14ac:dyDescent="0.2">
      <c r="A29" s="256"/>
      <c r="B29" s="136"/>
      <c r="C29" s="148"/>
      <c r="D29" s="262" t="s">
        <v>614</v>
      </c>
      <c r="E29" s="202" t="str">
        <f>導入一覧表1!D19</f>
        <v>後付安全装置</v>
      </c>
      <c r="F29" s="385">
        <f>'導入内訳書、誓約書'!O20</f>
        <v>0</v>
      </c>
      <c r="G29" s="257" t="s">
        <v>616</v>
      </c>
      <c r="H29" s="387"/>
      <c r="I29" s="149"/>
    </row>
    <row r="30" spans="1:9" ht="11.1" customHeight="1" x14ac:dyDescent="0.15">
      <c r="A30" s="256"/>
      <c r="B30" s="136"/>
      <c r="C30" s="148"/>
      <c r="D30" s="257"/>
      <c r="E30" s="256"/>
      <c r="F30" s="387"/>
      <c r="G30" s="257"/>
      <c r="H30" s="387"/>
      <c r="I30" s="149"/>
    </row>
    <row r="31" spans="1:9" ht="11.1" customHeight="1" thickBot="1" x14ac:dyDescent="0.2">
      <c r="A31" s="256"/>
      <c r="B31" s="136"/>
      <c r="C31" s="148"/>
      <c r="D31" s="262" t="s">
        <v>614</v>
      </c>
      <c r="E31" s="202" t="str">
        <f>'導入内訳書、誓約書'!D26</f>
        <v>トルクレンチ</v>
      </c>
      <c r="F31" s="385">
        <f>'導入内訳書、誓約書'!L32</f>
        <v>0</v>
      </c>
      <c r="G31" s="257" t="s">
        <v>616</v>
      </c>
      <c r="H31" s="387"/>
      <c r="I31" s="149"/>
    </row>
    <row r="32" spans="1:9" ht="11.1" customHeight="1" x14ac:dyDescent="0.15">
      <c r="A32" s="474"/>
      <c r="B32" s="136"/>
      <c r="C32" s="150"/>
      <c r="D32" s="475"/>
      <c r="E32" s="202"/>
      <c r="F32" s="476"/>
      <c r="G32" s="151"/>
      <c r="H32" s="386"/>
      <c r="I32" s="153"/>
    </row>
    <row r="33" spans="1:9" x14ac:dyDescent="0.15">
      <c r="A33" s="256"/>
      <c r="B33" s="137"/>
      <c r="C33" s="256"/>
      <c r="D33" s="257"/>
      <c r="E33" s="257"/>
      <c r="F33" s="387"/>
      <c r="G33" s="257"/>
      <c r="H33" s="387"/>
      <c r="I33" s="257"/>
    </row>
    <row r="34" spans="1:9" ht="14.25" thickBot="1" x14ac:dyDescent="0.2">
      <c r="B34" s="165"/>
      <c r="C34" s="166"/>
      <c r="D34" s="183" t="s">
        <v>598</v>
      </c>
      <c r="E34" s="186" t="s">
        <v>635</v>
      </c>
      <c r="F34" s="388">
        <f>'導入内訳書、誓約書'!K38</f>
        <v>0</v>
      </c>
      <c r="G34" s="255" t="s">
        <v>603</v>
      </c>
      <c r="H34" s="388">
        <f>'導入内訳書、誓約書'!T38*1</f>
        <v>0</v>
      </c>
      <c r="I34" s="160" t="s">
        <v>605</v>
      </c>
    </row>
    <row r="35" spans="1:9" x14ac:dyDescent="0.15">
      <c r="B35" s="167"/>
      <c r="D35" s="253"/>
      <c r="E35" s="253"/>
      <c r="F35" s="389"/>
      <c r="G35" s="257"/>
      <c r="H35" s="404"/>
      <c r="I35" s="257"/>
    </row>
    <row r="36" spans="1:9" ht="14.25" thickBot="1" x14ac:dyDescent="0.2">
      <c r="B36" s="165"/>
      <c r="C36" s="166"/>
      <c r="D36" s="183" t="s">
        <v>599</v>
      </c>
      <c r="E36" s="186" t="s">
        <v>635</v>
      </c>
      <c r="F36" s="388">
        <f>'導入内訳書、誓約書'!I47</f>
        <v>0</v>
      </c>
      <c r="G36" s="255" t="s">
        <v>603</v>
      </c>
      <c r="H36" s="388">
        <f>'導入内訳書、誓約書'!T47*1</f>
        <v>0</v>
      </c>
      <c r="I36" s="160" t="s">
        <v>605</v>
      </c>
    </row>
    <row r="37" spans="1:9" x14ac:dyDescent="0.15">
      <c r="B37" s="167"/>
      <c r="D37" s="253"/>
      <c r="E37" s="253"/>
      <c r="F37" s="389"/>
      <c r="G37" s="257"/>
      <c r="H37" s="404"/>
      <c r="I37" s="257"/>
    </row>
    <row r="38" spans="1:9" ht="14.25" thickBot="1" x14ac:dyDescent="0.2">
      <c r="B38" s="165"/>
      <c r="C38" s="166"/>
      <c r="D38" s="263" t="s">
        <v>600</v>
      </c>
      <c r="E38" s="186" t="s">
        <v>635</v>
      </c>
      <c r="F38" s="388">
        <f>'導入内訳書、誓約書'!I53</f>
        <v>0</v>
      </c>
      <c r="G38" s="255" t="s">
        <v>604</v>
      </c>
      <c r="H38" s="388">
        <f>'導入内訳書、誓約書'!T53*1</f>
        <v>0</v>
      </c>
      <c r="I38" s="160" t="s">
        <v>605</v>
      </c>
    </row>
    <row r="39" spans="1:9" x14ac:dyDescent="0.15">
      <c r="B39" s="167"/>
      <c r="D39" s="253"/>
      <c r="E39" s="253"/>
      <c r="F39" s="389"/>
      <c r="G39" s="257"/>
      <c r="H39" s="404"/>
      <c r="I39" s="257"/>
    </row>
    <row r="40" spans="1:9" ht="14.25" thickBot="1" x14ac:dyDescent="0.2">
      <c r="B40" s="169"/>
      <c r="C40" s="170"/>
      <c r="D40" s="184" t="s">
        <v>618</v>
      </c>
      <c r="E40" s="185" t="s">
        <v>635</v>
      </c>
      <c r="F40" s="388">
        <f>SUM(F41:F48)</f>
        <v>0</v>
      </c>
      <c r="G40" s="254" t="s">
        <v>603</v>
      </c>
      <c r="H40" s="388">
        <f>'導入内訳書、誓約書'!T68</f>
        <v>0</v>
      </c>
      <c r="I40" s="259" t="s">
        <v>605</v>
      </c>
    </row>
    <row r="41" spans="1:9" ht="11.1" customHeight="1" x14ac:dyDescent="0.15">
      <c r="B41" s="169"/>
      <c r="C41" s="171"/>
      <c r="D41" s="264"/>
      <c r="E41" s="265"/>
      <c r="F41" s="403"/>
      <c r="G41" s="257"/>
      <c r="H41" s="266"/>
      <c r="I41" s="149"/>
    </row>
    <row r="42" spans="1:9" ht="11.1" customHeight="1" thickBot="1" x14ac:dyDescent="0.2">
      <c r="B42" s="169"/>
      <c r="C42" s="158" t="s">
        <v>614</v>
      </c>
      <c r="D42" s="738">
        <f>'導入内訳書、誓約書'!D60</f>
        <v>0</v>
      </c>
      <c r="E42" s="738"/>
      <c r="F42" s="385">
        <f>'導入内訳書、誓約書'!I60</f>
        <v>0</v>
      </c>
      <c r="G42" s="257" t="s">
        <v>616</v>
      </c>
      <c r="H42" s="266"/>
      <c r="I42" s="149"/>
    </row>
    <row r="43" spans="1:9" ht="11.1" customHeight="1" x14ac:dyDescent="0.15">
      <c r="B43" s="169"/>
      <c r="C43" s="171"/>
      <c r="D43" s="264"/>
      <c r="E43" s="265"/>
      <c r="F43" s="387"/>
      <c r="G43" s="257"/>
      <c r="H43" s="266"/>
      <c r="I43" s="149"/>
    </row>
    <row r="44" spans="1:9" ht="11.1" customHeight="1" thickBot="1" x14ac:dyDescent="0.2">
      <c r="B44" s="169"/>
      <c r="C44" s="158" t="s">
        <v>614</v>
      </c>
      <c r="D44" s="738">
        <f>'導入内訳書、誓約書'!D62</f>
        <v>0</v>
      </c>
      <c r="E44" s="738"/>
      <c r="F44" s="385">
        <f>'導入内訳書、誓約書'!I62</f>
        <v>0</v>
      </c>
      <c r="G44" s="257" t="s">
        <v>616</v>
      </c>
      <c r="H44" s="266"/>
      <c r="I44" s="149"/>
    </row>
    <row r="45" spans="1:9" ht="11.1" customHeight="1" x14ac:dyDescent="0.15">
      <c r="B45" s="169"/>
      <c r="C45" s="171"/>
      <c r="D45" s="264"/>
      <c r="E45" s="265"/>
      <c r="F45" s="387"/>
      <c r="G45" s="257"/>
      <c r="H45" s="266"/>
      <c r="I45" s="149"/>
    </row>
    <row r="46" spans="1:9" ht="11.1" customHeight="1" thickBot="1" x14ac:dyDescent="0.2">
      <c r="B46" s="169"/>
      <c r="C46" s="158" t="s">
        <v>614</v>
      </c>
      <c r="D46" s="738">
        <f>'導入内訳書、誓約書'!D64</f>
        <v>0</v>
      </c>
      <c r="E46" s="738"/>
      <c r="F46" s="385">
        <f>'導入内訳書、誓約書'!I64</f>
        <v>0</v>
      </c>
      <c r="G46" s="257" t="s">
        <v>616</v>
      </c>
      <c r="H46" s="266"/>
      <c r="I46" s="149"/>
    </row>
    <row r="47" spans="1:9" ht="11.1" customHeight="1" x14ac:dyDescent="0.15">
      <c r="B47" s="169"/>
      <c r="C47" s="171"/>
      <c r="D47" s="264"/>
      <c r="E47" s="265"/>
      <c r="F47" s="387"/>
      <c r="G47" s="257"/>
      <c r="H47" s="266"/>
      <c r="I47" s="149"/>
    </row>
    <row r="48" spans="1:9" ht="11.1" customHeight="1" thickBot="1" x14ac:dyDescent="0.2">
      <c r="B48" s="169"/>
      <c r="C48" s="158" t="s">
        <v>614</v>
      </c>
      <c r="D48" s="738">
        <f>'導入内訳書、誓約書'!D66</f>
        <v>0</v>
      </c>
      <c r="E48" s="738"/>
      <c r="F48" s="385">
        <f>'導入内訳書、誓約書'!I66</f>
        <v>0</v>
      </c>
      <c r="G48" s="257" t="s">
        <v>616</v>
      </c>
      <c r="H48" s="266"/>
      <c r="I48" s="149"/>
    </row>
    <row r="49" spans="1:10" ht="11.1" customHeight="1" x14ac:dyDescent="0.15">
      <c r="B49" s="169"/>
      <c r="C49" s="174"/>
      <c r="D49" s="175"/>
      <c r="E49" s="175"/>
      <c r="F49" s="154"/>
      <c r="G49" s="151"/>
      <c r="H49" s="154"/>
      <c r="I49" s="153"/>
    </row>
    <row r="51" spans="1:10" x14ac:dyDescent="0.15">
      <c r="A51" s="740" t="s">
        <v>586</v>
      </c>
      <c r="B51" s="740"/>
      <c r="C51" s="740"/>
      <c r="D51" s="740"/>
      <c r="E51" s="740"/>
      <c r="F51" s="740"/>
      <c r="G51" s="740"/>
      <c r="H51" s="740"/>
      <c r="I51" s="740"/>
    </row>
    <row r="52" spans="1:10" x14ac:dyDescent="0.15">
      <c r="A52" s="117" t="s">
        <v>627</v>
      </c>
      <c r="B52" s="117"/>
      <c r="C52" s="117"/>
      <c r="D52" s="117"/>
      <c r="E52" s="117"/>
      <c r="F52" s="117"/>
      <c r="G52" s="117"/>
      <c r="H52" s="117"/>
      <c r="I52" s="117"/>
    </row>
    <row r="53" spans="1:10" x14ac:dyDescent="0.15">
      <c r="A53" s="746" t="s">
        <v>798</v>
      </c>
      <c r="B53" s="746"/>
      <c r="C53" s="746"/>
      <c r="D53" s="746"/>
      <c r="E53" s="746"/>
      <c r="F53" s="746"/>
      <c r="G53" s="746"/>
      <c r="H53" s="746"/>
      <c r="I53" s="746"/>
      <c r="J53" s="746"/>
    </row>
    <row r="54" spans="1:10" x14ac:dyDescent="0.15">
      <c r="A54" s="117" t="s">
        <v>628</v>
      </c>
      <c r="B54" s="117"/>
      <c r="C54" s="117"/>
      <c r="D54" s="117"/>
      <c r="E54" s="256"/>
      <c r="F54" s="256"/>
      <c r="G54" s="256"/>
      <c r="H54" s="256"/>
      <c r="I54" s="256"/>
    </row>
    <row r="55" spans="1:10" x14ac:dyDescent="0.15">
      <c r="A55" s="746" t="s">
        <v>919</v>
      </c>
      <c r="B55" s="746"/>
      <c r="C55" s="746"/>
      <c r="D55" s="746"/>
      <c r="E55" s="746"/>
      <c r="F55" s="746"/>
      <c r="G55" s="746"/>
      <c r="H55" s="746"/>
      <c r="I55" s="746"/>
      <c r="J55" s="746"/>
    </row>
    <row r="56" spans="1:10" x14ac:dyDescent="0.15">
      <c r="A56" s="258"/>
      <c r="B56" s="258"/>
      <c r="C56" s="258"/>
      <c r="D56" s="258"/>
      <c r="E56" s="258"/>
      <c r="F56" s="258"/>
      <c r="G56" s="258"/>
      <c r="H56" s="258"/>
      <c r="I56" s="258"/>
    </row>
    <row r="57" spans="1:10" x14ac:dyDescent="0.15">
      <c r="A57" s="740" t="s">
        <v>623</v>
      </c>
      <c r="B57" s="740"/>
      <c r="C57" s="740"/>
      <c r="D57" s="740"/>
      <c r="E57" s="740"/>
      <c r="F57" s="740"/>
      <c r="G57" s="740"/>
      <c r="H57" s="740"/>
      <c r="I57" s="740"/>
    </row>
    <row r="58" spans="1:10" s="436" customFormat="1" ht="12.75" customHeight="1" x14ac:dyDescent="0.15">
      <c r="A58" s="435"/>
      <c r="B58" s="435"/>
      <c r="C58" s="747" t="s">
        <v>624</v>
      </c>
      <c r="D58" s="748"/>
      <c r="E58" s="749"/>
      <c r="F58" s="750"/>
      <c r="G58" s="750"/>
      <c r="H58" s="751"/>
      <c r="I58" s="435"/>
    </row>
    <row r="59" spans="1:10" s="436" customFormat="1" ht="25.5" customHeight="1" x14ac:dyDescent="0.15">
      <c r="C59" s="752" t="s">
        <v>621</v>
      </c>
      <c r="D59" s="753"/>
      <c r="E59" s="754"/>
      <c r="F59" s="754"/>
      <c r="G59" s="754"/>
      <c r="H59" s="754"/>
    </row>
    <row r="60" spans="1:10" s="436" customFormat="1" ht="30" customHeight="1" x14ac:dyDescent="0.15">
      <c r="C60" s="744" t="s">
        <v>639</v>
      </c>
      <c r="D60" s="744"/>
      <c r="E60" s="745" t="s">
        <v>641</v>
      </c>
      <c r="F60" s="745"/>
      <c r="G60" s="745"/>
      <c r="H60" s="745"/>
    </row>
    <row r="61" spans="1:10" s="436" customFormat="1" ht="30" customHeight="1" x14ac:dyDescent="0.15">
      <c r="C61" s="756" t="s">
        <v>622</v>
      </c>
      <c r="D61" s="757"/>
      <c r="E61" s="758" t="s">
        <v>642</v>
      </c>
      <c r="F61" s="759"/>
      <c r="G61" s="759"/>
      <c r="H61" s="760"/>
    </row>
    <row r="62" spans="1:10" s="436" customFormat="1" ht="30" customHeight="1" x14ac:dyDescent="0.15">
      <c r="C62" s="744" t="s">
        <v>638</v>
      </c>
      <c r="D62" s="744"/>
      <c r="E62" s="744" t="s">
        <v>643</v>
      </c>
      <c r="F62" s="744"/>
      <c r="G62" s="744"/>
      <c r="H62" s="744"/>
    </row>
    <row r="63" spans="1:10" s="436" customFormat="1" ht="30" customHeight="1" x14ac:dyDescent="0.15">
      <c r="C63" s="744" t="s">
        <v>640</v>
      </c>
      <c r="D63" s="744"/>
      <c r="E63" s="761"/>
      <c r="F63" s="761"/>
      <c r="G63" s="761"/>
      <c r="H63" s="761"/>
    </row>
    <row r="64" spans="1:10" x14ac:dyDescent="0.15">
      <c r="A64" s="755" t="s">
        <v>1114</v>
      </c>
      <c r="B64" s="755"/>
      <c r="C64" s="755"/>
      <c r="D64" s="755"/>
      <c r="E64" s="755"/>
      <c r="F64" s="755"/>
      <c r="G64" s="755"/>
      <c r="H64" s="755"/>
      <c r="I64" s="755"/>
      <c r="J64" s="755"/>
    </row>
  </sheetData>
  <sheetProtection sheet="1" objects="1" scenarios="1"/>
  <mergeCells count="32">
    <mergeCell ref="A64:J64"/>
    <mergeCell ref="C61:D61"/>
    <mergeCell ref="E61:H61"/>
    <mergeCell ref="C62:D62"/>
    <mergeCell ref="E62:H62"/>
    <mergeCell ref="C63:D63"/>
    <mergeCell ref="E63:H63"/>
    <mergeCell ref="C60:D60"/>
    <mergeCell ref="E60:H60"/>
    <mergeCell ref="D44:E44"/>
    <mergeCell ref="D46:E46"/>
    <mergeCell ref="D48:E48"/>
    <mergeCell ref="A51:I51"/>
    <mergeCell ref="A53:J53"/>
    <mergeCell ref="A55:J55"/>
    <mergeCell ref="A57:I57"/>
    <mergeCell ref="C58:D58"/>
    <mergeCell ref="E58:H58"/>
    <mergeCell ref="C59:D59"/>
    <mergeCell ref="E59:H59"/>
    <mergeCell ref="D42:E42"/>
    <mergeCell ref="A2:J2"/>
    <mergeCell ref="A3:I3"/>
    <mergeCell ref="A4:I4"/>
    <mergeCell ref="G5:I5"/>
    <mergeCell ref="G6:I6"/>
    <mergeCell ref="G7:I7"/>
    <mergeCell ref="G8:I8"/>
    <mergeCell ref="A10:I10"/>
    <mergeCell ref="A12:J12"/>
    <mergeCell ref="A13:I13"/>
    <mergeCell ref="D15:F15"/>
  </mergeCells>
  <phoneticPr fontId="2"/>
  <conditionalFormatting sqref="F17:F22 F28:F48">
    <cfRule type="cellIs" dxfId="11" priority="13" operator="greaterThan">
      <formula>0</formula>
    </cfRule>
    <cfRule type="cellIs" dxfId="10" priority="15" operator="greaterThan">
      <formula>0</formula>
    </cfRule>
  </conditionalFormatting>
  <conditionalFormatting sqref="D15:F15 H17:H22 H28:H40">
    <cfRule type="cellIs" dxfId="9" priority="14" operator="greaterThan">
      <formula>0</formula>
    </cfRule>
  </conditionalFormatting>
  <conditionalFormatting sqref="D42:E48">
    <cfRule type="cellIs" dxfId="8" priority="12" operator="greaterThan">
      <formula>0</formula>
    </cfRule>
  </conditionalFormatting>
  <conditionalFormatting sqref="F23:F24">
    <cfRule type="cellIs" dxfId="7" priority="6" operator="greaterThan">
      <formula>0</formula>
    </cfRule>
    <cfRule type="cellIs" dxfId="6" priority="8" operator="greaterThan">
      <formula>0</formula>
    </cfRule>
  </conditionalFormatting>
  <conditionalFormatting sqref="H23:H24">
    <cfRule type="cellIs" dxfId="5" priority="7" operator="greaterThan">
      <formula>0</formula>
    </cfRule>
  </conditionalFormatting>
  <conditionalFormatting sqref="F25:F26">
    <cfRule type="cellIs" dxfId="4" priority="3" operator="greaterThan">
      <formula>0</formula>
    </cfRule>
    <cfRule type="cellIs" dxfId="3" priority="5" operator="greaterThan">
      <formula>0</formula>
    </cfRule>
  </conditionalFormatting>
  <conditionalFormatting sqref="H25:H27">
    <cfRule type="cellIs" dxfId="2" priority="4" operator="greaterThan">
      <formula>0</formula>
    </cfRule>
  </conditionalFormatting>
  <conditionalFormatting sqref="F27">
    <cfRule type="cellIs" dxfId="1" priority="1" operator="greaterThan">
      <formula>0</formula>
    </cfRule>
    <cfRule type="cellIs" dxfId="0" priority="2" operator="greaterThan">
      <formula>0</formula>
    </cfRule>
  </conditionalFormatting>
  <pageMargins left="0.7" right="0.7" top="0.75" bottom="0.75" header="0.3" footer="0.3"/>
  <pageSetup paperSize="9" scale="87"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L67"/>
  <sheetViews>
    <sheetView workbookViewId="0">
      <selection activeCell="H56" sqref="H56:J56"/>
    </sheetView>
  </sheetViews>
  <sheetFormatPr defaultColWidth="9" defaultRowHeight="13.5" x14ac:dyDescent="0.15"/>
  <cols>
    <col min="1" max="1" width="7.125" style="130" customWidth="1"/>
    <col min="2" max="3" width="9" style="130"/>
    <col min="4" max="5" width="8.625" style="130" customWidth="1"/>
    <col min="6" max="16384" width="9" style="130"/>
  </cols>
  <sheetData>
    <row r="1" spans="1:11" x14ac:dyDescent="0.15">
      <c r="A1" s="130" t="s">
        <v>617</v>
      </c>
      <c r="H1" s="762" t="str">
        <f>助成事業申請書!H1</f>
        <v>年　　月　　日</v>
      </c>
      <c r="I1" s="762"/>
      <c r="J1" s="762"/>
    </row>
    <row r="2" spans="1:11" ht="5.0999999999999996" customHeight="1" x14ac:dyDescent="0.15">
      <c r="A2" s="526"/>
      <c r="B2" s="526"/>
      <c r="C2" s="526"/>
      <c r="D2" s="526"/>
      <c r="E2" s="526"/>
      <c r="F2" s="526"/>
      <c r="G2" s="526"/>
      <c r="H2" s="526"/>
      <c r="I2" s="526"/>
      <c r="J2" s="526"/>
    </row>
    <row r="3" spans="1:11" x14ac:dyDescent="0.15">
      <c r="A3" s="524" t="s">
        <v>575</v>
      </c>
      <c r="B3" s="524"/>
      <c r="C3" s="524"/>
      <c r="D3" s="524"/>
      <c r="E3" s="524"/>
      <c r="F3" s="524"/>
      <c r="G3" s="524"/>
      <c r="H3" s="524"/>
      <c r="I3" s="524"/>
      <c r="J3" s="524"/>
    </row>
    <row r="4" spans="1:11" customFormat="1" ht="20.100000000000001" customHeight="1" x14ac:dyDescent="0.15">
      <c r="A4" s="233" t="s">
        <v>629</v>
      </c>
      <c r="B4" s="177"/>
      <c r="C4" s="116"/>
      <c r="D4" s="116"/>
      <c r="E4" s="116"/>
      <c r="G4" s="216" t="s">
        <v>580</v>
      </c>
      <c r="H4" s="763">
        <f>助成事業申請書!$H$4</f>
        <v>0</v>
      </c>
      <c r="I4" s="763"/>
      <c r="J4" s="763"/>
    </row>
    <row r="5" spans="1:11" customFormat="1" ht="20.100000000000001" customHeight="1" x14ac:dyDescent="0.15">
      <c r="A5" s="116"/>
      <c r="B5" s="177"/>
      <c r="C5" s="116"/>
      <c r="D5" s="116"/>
      <c r="E5" s="116"/>
      <c r="F5" s="116"/>
      <c r="G5" s="216" t="s">
        <v>581</v>
      </c>
      <c r="H5" s="764">
        <f>助成事業申請書!$H$5</f>
        <v>0</v>
      </c>
      <c r="I5" s="764"/>
      <c r="J5" s="764"/>
    </row>
    <row r="6" spans="1:11" customFormat="1" ht="20.100000000000001" customHeight="1" x14ac:dyDescent="0.15">
      <c r="A6" s="116"/>
      <c r="B6" s="177"/>
      <c r="C6" s="116"/>
      <c r="D6" s="116"/>
      <c r="E6" s="116"/>
      <c r="F6" s="116"/>
      <c r="G6" s="216" t="s">
        <v>582</v>
      </c>
      <c r="H6" s="764">
        <f>助成事業申請書!$H$6</f>
        <v>0</v>
      </c>
      <c r="I6" s="764"/>
      <c r="J6" s="764"/>
    </row>
    <row r="7" spans="1:11" ht="11.25" customHeight="1" x14ac:dyDescent="0.15">
      <c r="A7" s="116"/>
      <c r="B7" s="116"/>
      <c r="C7" s="116"/>
      <c r="D7" s="116"/>
      <c r="E7" s="116"/>
      <c r="F7" s="116"/>
      <c r="G7" s="116"/>
      <c r="H7" s="120"/>
      <c r="I7" s="120"/>
      <c r="J7" s="120"/>
    </row>
    <row r="8" spans="1:11" ht="14.25" x14ac:dyDescent="0.15">
      <c r="A8" s="527" t="s">
        <v>655</v>
      </c>
      <c r="B8" s="527"/>
      <c r="C8" s="527"/>
      <c r="D8" s="527"/>
      <c r="E8" s="527"/>
      <c r="F8" s="527"/>
      <c r="G8" s="527"/>
      <c r="H8" s="527"/>
      <c r="I8" s="527"/>
      <c r="J8" s="527"/>
    </row>
    <row r="9" spans="1:11" ht="11.45" customHeight="1" x14ac:dyDescent="0.15"/>
    <row r="10" spans="1:11" x14ac:dyDescent="0.15">
      <c r="A10" s="528" t="s">
        <v>657</v>
      </c>
      <c r="B10" s="528"/>
      <c r="C10" s="528"/>
      <c r="D10" s="528"/>
      <c r="E10" s="528"/>
      <c r="F10" s="528"/>
      <c r="G10" s="528"/>
      <c r="H10" s="528"/>
      <c r="I10" s="528"/>
      <c r="J10" s="528"/>
      <c r="K10" s="116"/>
    </row>
    <row r="11" spans="1:11" ht="9.9499999999999993" customHeight="1" x14ac:dyDescent="0.15">
      <c r="A11" s="120"/>
      <c r="B11" s="120"/>
      <c r="C11" s="120"/>
      <c r="D11" s="120"/>
      <c r="E11" s="120"/>
      <c r="F11" s="120"/>
      <c r="G11" s="120"/>
      <c r="H11" s="120"/>
      <c r="I11" s="120"/>
      <c r="J11" s="120"/>
      <c r="K11" s="116"/>
    </row>
    <row r="12" spans="1:11" x14ac:dyDescent="0.15">
      <c r="A12" s="529" t="s">
        <v>576</v>
      </c>
      <c r="B12" s="529"/>
      <c r="C12" s="529"/>
      <c r="D12" s="529"/>
      <c r="E12" s="529"/>
      <c r="F12" s="529"/>
      <c r="G12" s="529"/>
      <c r="H12" s="529"/>
      <c r="I12" s="529"/>
      <c r="J12" s="529"/>
    </row>
    <row r="13" spans="1:11" ht="9.9499999999999993" customHeight="1" x14ac:dyDescent="0.15"/>
    <row r="14" spans="1:11" ht="21" x14ac:dyDescent="0.15">
      <c r="A14" s="118"/>
      <c r="B14" s="115" t="s">
        <v>579</v>
      </c>
      <c r="C14" s="117"/>
      <c r="D14" s="117"/>
      <c r="E14" s="765">
        <f>助成事業申請書!E14</f>
        <v>0</v>
      </c>
      <c r="F14" s="765"/>
      <c r="G14" s="765"/>
      <c r="H14" s="119" t="s">
        <v>578</v>
      </c>
      <c r="I14" s="117"/>
      <c r="J14" s="117"/>
    </row>
    <row r="15" spans="1:11" ht="12.75" customHeight="1" x14ac:dyDescent="0.15">
      <c r="A15" s="118"/>
      <c r="B15" s="115"/>
      <c r="C15" s="117"/>
      <c r="D15" s="117"/>
      <c r="E15" s="138"/>
      <c r="F15" s="138"/>
      <c r="G15" s="138"/>
      <c r="H15" s="139"/>
      <c r="I15" s="117"/>
      <c r="J15" s="117"/>
    </row>
    <row r="16" spans="1:11" ht="14.25" thickBot="1" x14ac:dyDescent="0.2">
      <c r="A16" s="232"/>
      <c r="B16" s="134" t="b">
        <v>0</v>
      </c>
      <c r="C16" s="161"/>
      <c r="D16" s="525" t="s">
        <v>596</v>
      </c>
      <c r="E16" s="525"/>
      <c r="F16" s="186" t="s">
        <v>636</v>
      </c>
      <c r="G16" s="222">
        <f>助成事業申請書!G16</f>
        <v>0</v>
      </c>
      <c r="H16" s="231" t="s">
        <v>602</v>
      </c>
      <c r="I16" s="223">
        <f>助成事業申請書!I16</f>
        <v>0</v>
      </c>
      <c r="J16" s="160" t="s">
        <v>605</v>
      </c>
    </row>
    <row r="17" spans="1:10" x14ac:dyDescent="0.15">
      <c r="A17" s="232"/>
      <c r="B17" s="135"/>
      <c r="C17" s="232"/>
      <c r="D17" s="232"/>
      <c r="E17" s="233"/>
      <c r="F17" s="144"/>
      <c r="G17" s="233"/>
      <c r="H17" s="233"/>
      <c r="I17" s="232"/>
      <c r="J17" s="233"/>
    </row>
    <row r="18" spans="1:10" ht="14.25" thickBot="1" x14ac:dyDescent="0.2">
      <c r="A18" s="232"/>
      <c r="B18" s="136" t="b">
        <v>0</v>
      </c>
      <c r="C18" s="235"/>
      <c r="D18" s="521" t="s">
        <v>597</v>
      </c>
      <c r="E18" s="521"/>
      <c r="F18" s="201" t="s">
        <v>635</v>
      </c>
      <c r="G18" s="222">
        <f>助成事業申請書!G18</f>
        <v>0</v>
      </c>
      <c r="H18" s="230" t="s">
        <v>602</v>
      </c>
      <c r="I18" s="223">
        <f>助成事業申請書!I18</f>
        <v>0</v>
      </c>
      <c r="J18" s="234" t="s">
        <v>605</v>
      </c>
    </row>
    <row r="19" spans="1:10" ht="11.1" customHeight="1" x14ac:dyDescent="0.15">
      <c r="A19" s="232"/>
      <c r="B19" s="136"/>
      <c r="C19" s="148"/>
      <c r="D19" s="142"/>
      <c r="E19" s="144"/>
      <c r="F19" s="142"/>
      <c r="G19" s="142"/>
      <c r="H19" s="144"/>
      <c r="I19" s="143"/>
      <c r="J19" s="149"/>
    </row>
    <row r="20" spans="1:10" ht="11.1" customHeight="1" thickBot="1" x14ac:dyDescent="0.2">
      <c r="A20" s="232"/>
      <c r="B20" s="136"/>
      <c r="C20" s="148"/>
      <c r="D20" s="142"/>
      <c r="E20" s="157" t="s">
        <v>614</v>
      </c>
      <c r="F20" s="202" t="str">
        <f>導入一覧表1!D11</f>
        <v>後方</v>
      </c>
      <c r="G20" s="224">
        <f>助成事業申請書!G20</f>
        <v>0</v>
      </c>
      <c r="H20" s="144" t="s">
        <v>616</v>
      </c>
      <c r="I20" s="143"/>
      <c r="J20" s="149"/>
    </row>
    <row r="21" spans="1:10" ht="11.1" customHeight="1" x14ac:dyDescent="0.15">
      <c r="A21" s="232"/>
      <c r="B21" s="136"/>
      <c r="C21" s="148"/>
      <c r="D21" s="142"/>
      <c r="E21" s="144"/>
      <c r="F21" s="142"/>
      <c r="G21" s="142"/>
      <c r="H21" s="144"/>
      <c r="I21" s="143"/>
      <c r="J21" s="149"/>
    </row>
    <row r="22" spans="1:10" ht="11.1" customHeight="1" thickBot="1" x14ac:dyDescent="0.2">
      <c r="A22" s="232"/>
      <c r="B22" s="136"/>
      <c r="C22" s="148"/>
      <c r="D22" s="142"/>
      <c r="E22" s="157" t="s">
        <v>614</v>
      </c>
      <c r="F22" s="202" t="str">
        <f>導入一覧表1!D13</f>
        <v>側方</v>
      </c>
      <c r="G22" s="225">
        <f>助成事業申請書!G22</f>
        <v>0</v>
      </c>
      <c r="H22" s="144" t="s">
        <v>616</v>
      </c>
      <c r="I22" s="143"/>
      <c r="J22" s="149"/>
    </row>
    <row r="23" spans="1:10" ht="11.1" customHeight="1" x14ac:dyDescent="0.15">
      <c r="A23" s="232"/>
      <c r="B23" s="136"/>
      <c r="C23" s="148"/>
      <c r="D23" s="142"/>
      <c r="E23" s="144"/>
      <c r="F23" s="142"/>
      <c r="G23" s="142"/>
      <c r="H23" s="144"/>
      <c r="I23" s="143"/>
      <c r="J23" s="149"/>
    </row>
    <row r="24" spans="1:10" ht="11.1" customHeight="1" thickBot="1" x14ac:dyDescent="0.2">
      <c r="A24" s="232"/>
      <c r="B24" s="136"/>
      <c r="C24" s="148"/>
      <c r="D24" s="142"/>
      <c r="E24" s="157" t="s">
        <v>614</v>
      </c>
      <c r="F24" s="202" t="str">
        <f>導入一覧表1!D21</f>
        <v>トルクレンチ</v>
      </c>
      <c r="G24" s="225">
        <f>助成事業申請書!G26</f>
        <v>0</v>
      </c>
      <c r="H24" s="144" t="s">
        <v>616</v>
      </c>
      <c r="I24" s="143"/>
      <c r="J24" s="149"/>
    </row>
    <row r="25" spans="1:10" ht="11.1" customHeight="1" x14ac:dyDescent="0.15">
      <c r="A25" s="232"/>
      <c r="B25" s="136"/>
      <c r="C25" s="150"/>
      <c r="D25" s="145"/>
      <c r="E25" s="151"/>
      <c r="F25" s="145"/>
      <c r="G25" s="145"/>
      <c r="H25" s="151"/>
      <c r="I25" s="152"/>
      <c r="J25" s="153"/>
    </row>
    <row r="26" spans="1:10" x14ac:dyDescent="0.15">
      <c r="A26" s="232"/>
      <c r="B26" s="137"/>
      <c r="C26" s="232"/>
      <c r="D26" s="232"/>
      <c r="E26" s="233"/>
      <c r="F26" s="233"/>
      <c r="G26" s="232"/>
      <c r="H26" s="233"/>
      <c r="I26" s="232"/>
      <c r="J26" s="233"/>
    </row>
    <row r="27" spans="1:10" ht="14.25" thickBot="1" x14ac:dyDescent="0.2">
      <c r="B27" s="165"/>
      <c r="C27" s="166"/>
      <c r="D27" s="522" t="s">
        <v>598</v>
      </c>
      <c r="E27" s="522"/>
      <c r="F27" s="186" t="s">
        <v>635</v>
      </c>
      <c r="G27" s="226">
        <f>助成事業申請書!G33</f>
        <v>0</v>
      </c>
      <c r="H27" s="231" t="s">
        <v>603</v>
      </c>
      <c r="I27" s="227">
        <f>助成事業申請書!I33</f>
        <v>0</v>
      </c>
      <c r="J27" s="160" t="s">
        <v>605</v>
      </c>
    </row>
    <row r="28" spans="1:10" x14ac:dyDescent="0.15">
      <c r="B28" s="167"/>
      <c r="E28" s="228"/>
      <c r="F28" s="228"/>
      <c r="H28" s="233"/>
      <c r="I28" s="131"/>
      <c r="J28" s="233"/>
    </row>
    <row r="29" spans="1:10" ht="14.25" thickBot="1" x14ac:dyDescent="0.2">
      <c r="B29" s="165"/>
      <c r="C29" s="166"/>
      <c r="D29" s="522" t="s">
        <v>599</v>
      </c>
      <c r="E29" s="522"/>
      <c r="F29" s="186" t="s">
        <v>635</v>
      </c>
      <c r="G29" s="227">
        <f>助成事業申請書!G35</f>
        <v>0</v>
      </c>
      <c r="H29" s="231" t="s">
        <v>603</v>
      </c>
      <c r="I29" s="227">
        <f>助成事業申請書!I35</f>
        <v>0</v>
      </c>
      <c r="J29" s="160" t="s">
        <v>605</v>
      </c>
    </row>
    <row r="30" spans="1:10" x14ac:dyDescent="0.15">
      <c r="B30" s="167"/>
      <c r="E30" s="228"/>
      <c r="F30" s="228"/>
      <c r="H30" s="233"/>
      <c r="I30" s="131"/>
      <c r="J30" s="233"/>
    </row>
    <row r="31" spans="1:10" ht="14.25" thickBot="1" x14ac:dyDescent="0.2">
      <c r="B31" s="165"/>
      <c r="C31" s="166"/>
      <c r="D31" s="523" t="s">
        <v>600</v>
      </c>
      <c r="E31" s="523"/>
      <c r="F31" s="186" t="s">
        <v>635</v>
      </c>
      <c r="G31" s="227">
        <f>助成事業申請書!G37</f>
        <v>0</v>
      </c>
      <c r="H31" s="231" t="s">
        <v>604</v>
      </c>
      <c r="I31" s="227">
        <f>助成事業申請書!I37</f>
        <v>0</v>
      </c>
      <c r="J31" s="160" t="s">
        <v>605</v>
      </c>
    </row>
    <row r="32" spans="1:10" x14ac:dyDescent="0.15">
      <c r="B32" s="167"/>
      <c r="E32" s="228"/>
      <c r="F32" s="228"/>
      <c r="H32" s="233"/>
      <c r="I32" s="131"/>
      <c r="J32" s="233"/>
    </row>
    <row r="33" spans="1:10" ht="14.25" thickBot="1" x14ac:dyDescent="0.2">
      <c r="B33" s="169"/>
      <c r="C33" s="170"/>
      <c r="D33" s="519" t="s">
        <v>618</v>
      </c>
      <c r="E33" s="519"/>
      <c r="F33" s="185" t="s">
        <v>635</v>
      </c>
      <c r="G33" s="227">
        <f>助成事業申請書!G39</f>
        <v>0</v>
      </c>
      <c r="H33" s="230" t="s">
        <v>603</v>
      </c>
      <c r="I33" s="227">
        <f>助成事業申請書!I39</f>
        <v>0</v>
      </c>
      <c r="J33" s="234" t="s">
        <v>605</v>
      </c>
    </row>
    <row r="34" spans="1:10" ht="11.1" customHeight="1" x14ac:dyDescent="0.15">
      <c r="B34" s="169"/>
      <c r="C34" s="171"/>
      <c r="D34" s="193"/>
      <c r="E34" s="172"/>
      <c r="F34" s="173"/>
      <c r="G34" s="146"/>
      <c r="H34" s="144"/>
      <c r="I34" s="147"/>
      <c r="J34" s="149"/>
    </row>
    <row r="35" spans="1:10" ht="11.1" customHeight="1" thickBot="1" x14ac:dyDescent="0.2">
      <c r="B35" s="169"/>
      <c r="C35" s="158"/>
      <c r="D35" s="157" t="s">
        <v>614</v>
      </c>
      <c r="E35" s="770">
        <f>助成事業申請書!E41</f>
        <v>0</v>
      </c>
      <c r="F35" s="770"/>
      <c r="G35" s="225">
        <f>助成事業申請書!G41</f>
        <v>0</v>
      </c>
      <c r="H35" s="144" t="s">
        <v>616</v>
      </c>
      <c r="I35" s="147"/>
      <c r="J35" s="149"/>
    </row>
    <row r="36" spans="1:10" ht="11.1" customHeight="1" x14ac:dyDescent="0.15">
      <c r="B36" s="169"/>
      <c r="C36" s="171"/>
      <c r="D36" s="193"/>
      <c r="E36" s="172"/>
      <c r="F36" s="173"/>
      <c r="G36" s="143"/>
      <c r="H36" s="144"/>
      <c r="I36" s="147"/>
      <c r="J36" s="149"/>
    </row>
    <row r="37" spans="1:10" ht="11.1" customHeight="1" thickBot="1" x14ac:dyDescent="0.2">
      <c r="B37" s="169"/>
      <c r="C37" s="158"/>
      <c r="D37" s="157" t="s">
        <v>614</v>
      </c>
      <c r="E37" s="770">
        <f>助成事業申請書!E43</f>
        <v>0</v>
      </c>
      <c r="F37" s="770"/>
      <c r="G37" s="225">
        <f>助成事業申請書!G43</f>
        <v>0</v>
      </c>
      <c r="H37" s="144" t="s">
        <v>616</v>
      </c>
      <c r="I37" s="147"/>
      <c r="J37" s="149"/>
    </row>
    <row r="38" spans="1:10" ht="11.1" customHeight="1" x14ac:dyDescent="0.15">
      <c r="B38" s="169"/>
      <c r="C38" s="171"/>
      <c r="D38" s="193"/>
      <c r="E38" s="172"/>
      <c r="F38" s="173"/>
      <c r="G38" s="143"/>
      <c r="H38" s="144"/>
      <c r="I38" s="147"/>
      <c r="J38" s="149"/>
    </row>
    <row r="39" spans="1:10" ht="11.1" customHeight="1" thickBot="1" x14ac:dyDescent="0.2">
      <c r="B39" s="169"/>
      <c r="C39" s="158"/>
      <c r="D39" s="157" t="s">
        <v>614</v>
      </c>
      <c r="E39" s="770">
        <f>助成事業申請書!E45</f>
        <v>0</v>
      </c>
      <c r="F39" s="770"/>
      <c r="G39" s="225">
        <f>助成事業申請書!G45</f>
        <v>0</v>
      </c>
      <c r="H39" s="144" t="s">
        <v>616</v>
      </c>
      <c r="I39" s="147"/>
      <c r="J39" s="149"/>
    </row>
    <row r="40" spans="1:10" ht="11.1" customHeight="1" x14ac:dyDescent="0.15">
      <c r="B40" s="169"/>
      <c r="C40" s="171"/>
      <c r="D40" s="193"/>
      <c r="E40" s="172"/>
      <c r="F40" s="173"/>
      <c r="G40" s="143"/>
      <c r="H40" s="144"/>
      <c r="I40" s="147"/>
      <c r="J40" s="149"/>
    </row>
    <row r="41" spans="1:10" ht="11.1" customHeight="1" thickBot="1" x14ac:dyDescent="0.2">
      <c r="B41" s="169"/>
      <c r="C41" s="158"/>
      <c r="D41" s="157" t="s">
        <v>614</v>
      </c>
      <c r="E41" s="770">
        <f>助成事業申請書!E47</f>
        <v>0</v>
      </c>
      <c r="F41" s="770"/>
      <c r="G41" s="225">
        <f>助成事業申請書!G47</f>
        <v>0</v>
      </c>
      <c r="H41" s="144" t="s">
        <v>616</v>
      </c>
      <c r="I41" s="147"/>
      <c r="J41" s="149"/>
    </row>
    <row r="42" spans="1:10" ht="11.1" customHeight="1" x14ac:dyDescent="0.15">
      <c r="B42" s="169"/>
      <c r="C42" s="174"/>
      <c r="D42" s="176"/>
      <c r="E42" s="175"/>
      <c r="F42" s="175"/>
      <c r="G42" s="154"/>
      <c r="H42" s="151"/>
      <c r="I42" s="154"/>
      <c r="J42" s="153"/>
    </row>
    <row r="43" spans="1:10" ht="8.25" customHeight="1" x14ac:dyDescent="0.15"/>
    <row r="44" spans="1:10" x14ac:dyDescent="0.15">
      <c r="A44" s="740" t="s">
        <v>586</v>
      </c>
      <c r="B44" s="740"/>
      <c r="C44" s="740"/>
      <c r="D44" s="740"/>
      <c r="E44" s="740"/>
      <c r="F44" s="740"/>
      <c r="G44" s="740"/>
      <c r="H44" s="740"/>
      <c r="I44" s="740"/>
      <c r="J44" s="740"/>
    </row>
    <row r="45" spans="1:10" x14ac:dyDescent="0.15">
      <c r="A45" s="117" t="s">
        <v>627</v>
      </c>
      <c r="B45" s="117"/>
      <c r="C45" s="117"/>
      <c r="D45" s="117"/>
      <c r="E45" s="117"/>
      <c r="F45" s="117"/>
      <c r="G45" s="117"/>
      <c r="H45" s="117"/>
      <c r="I45" s="117"/>
      <c r="J45" s="117"/>
    </row>
    <row r="46" spans="1:10" x14ac:dyDescent="0.15">
      <c r="A46" s="771" t="s">
        <v>637</v>
      </c>
      <c r="B46" s="771"/>
      <c r="C46" s="771"/>
      <c r="D46" s="771"/>
      <c r="E46" s="771"/>
      <c r="F46" s="771"/>
      <c r="G46" s="771"/>
      <c r="H46" s="771"/>
      <c r="I46" s="771"/>
      <c r="J46" s="771"/>
    </row>
    <row r="47" spans="1:10" x14ac:dyDescent="0.15">
      <c r="A47" s="117" t="s">
        <v>628</v>
      </c>
      <c r="B47" s="117"/>
      <c r="C47" s="117"/>
      <c r="D47" s="117"/>
      <c r="E47" s="117"/>
      <c r="F47" s="232"/>
      <c r="G47" s="232"/>
      <c r="H47" s="232"/>
      <c r="I47" s="232"/>
      <c r="J47" s="232"/>
    </row>
    <row r="48" spans="1:10" x14ac:dyDescent="0.15">
      <c r="A48" s="772" t="s">
        <v>651</v>
      </c>
      <c r="B48" s="772"/>
      <c r="C48" s="772"/>
      <c r="D48" s="772"/>
      <c r="E48" s="772"/>
      <c r="F48" s="772"/>
      <c r="G48" s="772"/>
      <c r="H48" s="772"/>
      <c r="I48" s="772"/>
      <c r="J48" s="772"/>
    </row>
    <row r="49" spans="1:12" ht="9.75" customHeight="1" x14ac:dyDescent="0.15">
      <c r="A49" s="115"/>
    </row>
    <row r="50" spans="1:12" ht="21.75" customHeight="1" x14ac:dyDescent="0.15">
      <c r="A50" s="766" t="s">
        <v>652</v>
      </c>
      <c r="B50" s="767"/>
      <c r="C50" s="768" t="str">
        <f>助成事業申請書!C52</f>
        <v xml:space="preserve">〒　　－　　　　　      </v>
      </c>
      <c r="D50" s="769"/>
      <c r="E50" s="769"/>
      <c r="F50" s="769"/>
      <c r="G50" s="769"/>
      <c r="H50" s="769"/>
      <c r="I50" s="769"/>
      <c r="J50" s="769"/>
    </row>
    <row r="51" spans="1:12" customFormat="1" x14ac:dyDescent="0.15">
      <c r="A51" s="778" t="s">
        <v>632</v>
      </c>
      <c r="B51" s="778"/>
      <c r="C51" s="779" t="s">
        <v>633</v>
      </c>
      <c r="D51" s="780"/>
      <c r="E51" s="779" t="s">
        <v>645</v>
      </c>
      <c r="F51" s="780"/>
      <c r="G51" s="779" t="s">
        <v>647</v>
      </c>
      <c r="H51" s="780"/>
      <c r="I51" s="779" t="s">
        <v>646</v>
      </c>
      <c r="J51" s="780"/>
    </row>
    <row r="52" spans="1:12" customFormat="1" ht="20.100000000000001" customHeight="1" x14ac:dyDescent="0.15">
      <c r="A52" s="773">
        <f>助成事業申請書!A54</f>
        <v>0</v>
      </c>
      <c r="B52" s="773"/>
      <c r="C52" s="774">
        <f>助成事業申請書!C54</f>
        <v>0</v>
      </c>
      <c r="D52" s="775"/>
      <c r="E52" s="776">
        <f>助成事業申請書!E54</f>
        <v>0</v>
      </c>
      <c r="F52" s="777"/>
      <c r="G52" s="776">
        <f>助成事業申請書!G54</f>
        <v>0</v>
      </c>
      <c r="H52" s="777"/>
      <c r="I52" s="776">
        <f>助成事業申請書!I54</f>
        <v>0</v>
      </c>
      <c r="J52" s="777"/>
    </row>
    <row r="53" spans="1:12" customFormat="1" ht="13.5" customHeight="1" x14ac:dyDescent="0.15">
      <c r="A53" s="195"/>
      <c r="B53" s="195"/>
      <c r="C53" s="196"/>
      <c r="D53" s="196"/>
      <c r="E53" s="194"/>
      <c r="F53" s="194"/>
      <c r="G53" s="194"/>
      <c r="H53" s="194"/>
      <c r="I53" s="194"/>
      <c r="J53" s="194"/>
    </row>
    <row r="54" spans="1:12" customFormat="1" x14ac:dyDescent="0.15">
      <c r="A54" s="182" t="s">
        <v>634</v>
      </c>
      <c r="B54" s="182"/>
      <c r="C54" s="176"/>
      <c r="D54" s="176"/>
      <c r="E54" s="176"/>
      <c r="F54" s="176"/>
      <c r="G54" s="176"/>
      <c r="H54" s="176"/>
      <c r="I54" s="176"/>
      <c r="J54" s="176"/>
    </row>
    <row r="55" spans="1:12" customFormat="1" x14ac:dyDescent="0.15">
      <c r="A55" s="130" t="s">
        <v>630</v>
      </c>
      <c r="B55" s="172"/>
      <c r="C55" s="193"/>
      <c r="D55" s="193"/>
      <c r="E55" s="193"/>
      <c r="F55" s="193"/>
      <c r="G55" s="193"/>
      <c r="H55" s="193"/>
      <c r="I55" s="781" t="s">
        <v>716</v>
      </c>
      <c r="J55" s="781"/>
    </row>
    <row r="56" spans="1:12" customFormat="1" x14ac:dyDescent="0.15">
      <c r="A56" s="130"/>
      <c r="B56" s="178"/>
      <c r="C56" s="506"/>
      <c r="D56" s="506"/>
      <c r="E56" s="506"/>
      <c r="F56" s="506"/>
      <c r="G56" s="506"/>
      <c r="H56" s="507" t="s">
        <v>717</v>
      </c>
      <c r="I56" s="507"/>
      <c r="J56" s="507"/>
    </row>
    <row r="57" spans="1:12" customFormat="1" x14ac:dyDescent="0.15">
      <c r="A57" s="130"/>
      <c r="B57" s="178"/>
      <c r="C57" s="229"/>
      <c r="D57" s="229"/>
      <c r="E57" s="229"/>
      <c r="F57" s="229"/>
      <c r="G57" s="229"/>
      <c r="H57" s="229"/>
      <c r="I57" s="229"/>
      <c r="J57" s="229"/>
      <c r="L57" s="19"/>
    </row>
    <row r="58" spans="1:12" customFormat="1" ht="17.25" x14ac:dyDescent="0.2">
      <c r="A58" s="130"/>
      <c r="B58" s="178"/>
      <c r="C58" s="546" t="s">
        <v>656</v>
      </c>
      <c r="D58" s="546"/>
      <c r="E58" s="546"/>
      <c r="F58" s="546"/>
      <c r="G58" s="546"/>
      <c r="H58" s="546"/>
      <c r="I58" s="229"/>
      <c r="J58" s="229"/>
    </row>
    <row r="59" spans="1:12" customFormat="1" ht="25.5" customHeight="1" x14ac:dyDescent="0.2">
      <c r="A59" s="130"/>
      <c r="B59" s="178"/>
      <c r="C59" s="197"/>
      <c r="D59" s="197"/>
      <c r="E59" s="197"/>
      <c r="F59" s="197"/>
      <c r="G59" s="197"/>
      <c r="H59" s="197"/>
      <c r="I59" s="229"/>
      <c r="J59" s="229"/>
    </row>
    <row r="60" spans="1:12" customFormat="1" x14ac:dyDescent="0.15">
      <c r="A60" s="547" t="e">
        <f>助成事業申請書!#REF!</f>
        <v>#REF!</v>
      </c>
      <c r="B60" s="547"/>
      <c r="C60" s="547"/>
      <c r="D60" s="228" t="s">
        <v>631</v>
      </c>
      <c r="E60" s="228"/>
      <c r="F60" s="130"/>
      <c r="G60" s="548" t="s">
        <v>649</v>
      </c>
      <c r="H60" s="548"/>
      <c r="I60" s="548"/>
      <c r="J60" s="548"/>
    </row>
    <row r="61" spans="1:12" customFormat="1" x14ac:dyDescent="0.15">
      <c r="A61" s="130"/>
      <c r="B61" s="217"/>
      <c r="C61" s="217"/>
      <c r="D61" s="217"/>
      <c r="E61" s="130"/>
      <c r="F61" s="130"/>
      <c r="G61" s="548" t="s">
        <v>650</v>
      </c>
      <c r="H61" s="548"/>
      <c r="I61" s="548"/>
      <c r="J61" s="548"/>
    </row>
    <row r="62" spans="1:12" customFormat="1" ht="18.75" customHeight="1" x14ac:dyDescent="0.15">
      <c r="A62" s="130"/>
      <c r="B62" s="217"/>
      <c r="C62" s="217"/>
      <c r="D62" s="217"/>
      <c r="E62" s="130"/>
      <c r="F62" s="130"/>
      <c r="G62" s="130"/>
      <c r="H62" s="131"/>
      <c r="I62" s="131"/>
      <c r="J62" s="131"/>
    </row>
    <row r="63" spans="1:12" customFormat="1" x14ac:dyDescent="0.15">
      <c r="A63" s="549" t="s">
        <v>648</v>
      </c>
      <c r="B63" s="549"/>
      <c r="C63" s="549"/>
      <c r="D63" s="549"/>
      <c r="E63" s="549"/>
      <c r="F63" s="549"/>
      <c r="G63" s="549"/>
      <c r="H63" s="549"/>
      <c r="I63" s="549"/>
      <c r="J63" s="549"/>
    </row>
    <row r="64" spans="1:12" customFormat="1" ht="13.5" customHeight="1" x14ac:dyDescent="0.15">
      <c r="A64" s="130"/>
      <c r="B64" s="179"/>
      <c r="C64" s="179"/>
      <c r="D64" s="179"/>
      <c r="E64" s="180"/>
      <c r="F64" s="782">
        <f>E14</f>
        <v>0</v>
      </c>
      <c r="G64" s="782"/>
      <c r="H64" s="236"/>
      <c r="I64" s="179"/>
      <c r="J64" s="179"/>
    </row>
    <row r="65" spans="1:10" customFormat="1" ht="14.25" customHeight="1" thickBot="1" x14ac:dyDescent="0.2">
      <c r="A65" s="130"/>
      <c r="B65" s="179"/>
      <c r="C65" s="179"/>
      <c r="D65" s="179"/>
      <c r="E65" s="181" t="s">
        <v>664</v>
      </c>
      <c r="F65" s="783"/>
      <c r="G65" s="783"/>
      <c r="H65" s="784" t="e">
        <f>" 円　　確認番号〈岐阜03-"&amp;#REF!&amp;"〉"</f>
        <v>#REF!</v>
      </c>
      <c r="I65" s="784"/>
      <c r="J65" s="784"/>
    </row>
    <row r="66" spans="1:10" customFormat="1" x14ac:dyDescent="0.15">
      <c r="A66" s="203"/>
      <c r="B66" s="203"/>
      <c r="C66" s="203"/>
      <c r="D66" s="203"/>
      <c r="E66" s="203"/>
      <c r="F66" s="203"/>
      <c r="G66" s="203"/>
      <c r="H66" s="203"/>
      <c r="I66" s="203"/>
      <c r="J66" s="203"/>
    </row>
    <row r="67" spans="1:10" x14ac:dyDescent="0.15">
      <c r="I67" s="548"/>
      <c r="J67" s="548"/>
    </row>
  </sheetData>
  <mergeCells count="46">
    <mergeCell ref="G61:J61"/>
    <mergeCell ref="A63:J63"/>
    <mergeCell ref="F64:G65"/>
    <mergeCell ref="I67:J67"/>
    <mergeCell ref="H65:J65"/>
    <mergeCell ref="I55:J55"/>
    <mergeCell ref="C56:G56"/>
    <mergeCell ref="H56:J56"/>
    <mergeCell ref="C58:H58"/>
    <mergeCell ref="A60:C60"/>
    <mergeCell ref="G60:J60"/>
    <mergeCell ref="A51:B51"/>
    <mergeCell ref="C51:D51"/>
    <mergeCell ref="E51:F51"/>
    <mergeCell ref="G51:H51"/>
    <mergeCell ref="I51:J51"/>
    <mergeCell ref="A52:B52"/>
    <mergeCell ref="C52:D52"/>
    <mergeCell ref="E52:F52"/>
    <mergeCell ref="G52:H52"/>
    <mergeCell ref="I52:J52"/>
    <mergeCell ref="A50:B50"/>
    <mergeCell ref="C50:J50"/>
    <mergeCell ref="D27:E27"/>
    <mergeCell ref="D29:E29"/>
    <mergeCell ref="D31:E31"/>
    <mergeCell ref="D33:E33"/>
    <mergeCell ref="E35:F35"/>
    <mergeCell ref="E37:F37"/>
    <mergeCell ref="E39:F39"/>
    <mergeCell ref="E41:F41"/>
    <mergeCell ref="A44:J44"/>
    <mergeCell ref="A46:J46"/>
    <mergeCell ref="A48:J48"/>
    <mergeCell ref="D18:E18"/>
    <mergeCell ref="H1:J1"/>
    <mergeCell ref="A2:J2"/>
    <mergeCell ref="A3:J3"/>
    <mergeCell ref="H4:J4"/>
    <mergeCell ref="H5:J5"/>
    <mergeCell ref="H6:J6"/>
    <mergeCell ref="A8:J8"/>
    <mergeCell ref="A10:J10"/>
    <mergeCell ref="A12:J12"/>
    <mergeCell ref="E14:G14"/>
    <mergeCell ref="D16:E16"/>
  </mergeCells>
  <phoneticPr fontId="2"/>
  <pageMargins left="0.70866141732283472" right="0.70866141732283472" top="0.15748031496062992" bottom="0.15748031496062992" header="0.31496062992125984" footer="0.31496062992125984"/>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28"/>
  <sheetViews>
    <sheetView workbookViewId="0">
      <selection activeCell="B30" sqref="B30"/>
    </sheetView>
  </sheetViews>
  <sheetFormatPr defaultColWidth="23.125" defaultRowHeight="13.5" x14ac:dyDescent="0.15"/>
  <sheetData>
    <row r="1" spans="1:2" ht="17.25" x14ac:dyDescent="0.2">
      <c r="A1" s="19"/>
      <c r="B1" s="41"/>
    </row>
    <row r="2" spans="1:2" ht="14.25" x14ac:dyDescent="0.15">
      <c r="A2" s="20" t="s">
        <v>286</v>
      </c>
      <c r="B2" s="21" t="s">
        <v>4</v>
      </c>
    </row>
    <row r="3" spans="1:2" x14ac:dyDescent="0.15">
      <c r="A3" s="785" t="s">
        <v>290</v>
      </c>
      <c r="B3" s="47" t="s">
        <v>296</v>
      </c>
    </row>
    <row r="4" spans="1:2" x14ac:dyDescent="0.15">
      <c r="A4" s="786"/>
      <c r="B4" s="47" t="s">
        <v>297</v>
      </c>
    </row>
    <row r="5" spans="1:2" ht="14.25" thickBot="1" x14ac:dyDescent="0.2">
      <c r="A5" s="787"/>
      <c r="B5" s="48" t="s">
        <v>298</v>
      </c>
    </row>
    <row r="6" spans="1:2" x14ac:dyDescent="0.15">
      <c r="A6" s="788" t="s">
        <v>310</v>
      </c>
      <c r="B6" s="49" t="s">
        <v>299</v>
      </c>
    </row>
    <row r="7" spans="1:2" x14ac:dyDescent="0.15">
      <c r="A7" s="786"/>
      <c r="B7" s="47" t="s">
        <v>300</v>
      </c>
    </row>
    <row r="8" spans="1:2" ht="14.25" thickBot="1" x14ac:dyDescent="0.2">
      <c r="A8" s="787"/>
      <c r="B8" s="48" t="s">
        <v>301</v>
      </c>
    </row>
    <row r="9" spans="1:2" x14ac:dyDescent="0.15">
      <c r="A9" s="789" t="s">
        <v>311</v>
      </c>
      <c r="B9" s="50" t="s">
        <v>302</v>
      </c>
    </row>
    <row r="10" spans="1:2" x14ac:dyDescent="0.15">
      <c r="A10" s="790"/>
      <c r="B10" s="51" t="s">
        <v>306</v>
      </c>
    </row>
    <row r="11" spans="1:2" ht="14.25" thickBot="1" x14ac:dyDescent="0.2">
      <c r="A11" s="791"/>
      <c r="B11" s="52" t="s">
        <v>307</v>
      </c>
    </row>
    <row r="12" spans="1:2" x14ac:dyDescent="0.15">
      <c r="A12" s="788" t="s">
        <v>312</v>
      </c>
      <c r="B12" s="49" t="s">
        <v>303</v>
      </c>
    </row>
    <row r="13" spans="1:2" x14ac:dyDescent="0.15">
      <c r="A13" s="786"/>
      <c r="B13" s="47" t="s">
        <v>304</v>
      </c>
    </row>
    <row r="14" spans="1:2" ht="14.25" thickBot="1" x14ac:dyDescent="0.2">
      <c r="A14" s="787"/>
      <c r="B14" s="48" t="s">
        <v>305</v>
      </c>
    </row>
    <row r="15" spans="1:2" ht="14.25" thickBot="1" x14ac:dyDescent="0.2">
      <c r="A15" s="53" t="s">
        <v>313</v>
      </c>
      <c r="B15" s="53" t="s">
        <v>308</v>
      </c>
    </row>
    <row r="16" spans="1:2" ht="14.25" thickBot="1" x14ac:dyDescent="0.2">
      <c r="A16" s="53" t="s">
        <v>295</v>
      </c>
      <c r="B16" s="53" t="s">
        <v>924</v>
      </c>
    </row>
    <row r="17" spans="1:2" ht="14.25" x14ac:dyDescent="0.15">
      <c r="A17" s="438" t="s">
        <v>922</v>
      </c>
      <c r="B17" s="438" t="s">
        <v>923</v>
      </c>
    </row>
    <row r="18" spans="1:2" ht="14.25" x14ac:dyDescent="0.15">
      <c r="A18" s="437"/>
    </row>
    <row r="19" spans="1:2" x14ac:dyDescent="0.15">
      <c r="A19" s="22"/>
      <c r="B19" s="23" t="s">
        <v>286</v>
      </c>
    </row>
    <row r="20" spans="1:2" x14ac:dyDescent="0.15">
      <c r="A20" s="22"/>
      <c r="B20" s="54"/>
    </row>
    <row r="21" spans="1:2" x14ac:dyDescent="0.15">
      <c r="A21" s="22"/>
      <c r="B21" s="47" t="s">
        <v>290</v>
      </c>
    </row>
    <row r="22" spans="1:2" ht="14.25" x14ac:dyDescent="0.15">
      <c r="A22" s="24"/>
      <c r="B22" s="47" t="s">
        <v>118</v>
      </c>
    </row>
    <row r="23" spans="1:2" ht="14.25" x14ac:dyDescent="0.15">
      <c r="A23" s="24"/>
      <c r="B23" s="47" t="s">
        <v>291</v>
      </c>
    </row>
    <row r="24" spans="1:2" ht="14.25" x14ac:dyDescent="0.15">
      <c r="A24" s="24"/>
      <c r="B24" s="47" t="s">
        <v>292</v>
      </c>
    </row>
    <row r="25" spans="1:2" x14ac:dyDescent="0.15">
      <c r="A25" s="26"/>
      <c r="B25" s="47" t="s">
        <v>293</v>
      </c>
    </row>
    <row r="26" spans="1:2" x14ac:dyDescent="0.15">
      <c r="A26" s="19"/>
      <c r="B26" s="47" t="s">
        <v>294</v>
      </c>
    </row>
    <row r="27" spans="1:2" x14ac:dyDescent="0.15">
      <c r="A27" s="19"/>
      <c r="B27" s="47" t="s">
        <v>295</v>
      </c>
    </row>
    <row r="28" spans="1:2" x14ac:dyDescent="0.15">
      <c r="B28" s="80" t="s">
        <v>922</v>
      </c>
    </row>
  </sheetData>
  <mergeCells count="4">
    <mergeCell ref="A3:A5"/>
    <mergeCell ref="A6:A8"/>
    <mergeCell ref="A9:A11"/>
    <mergeCell ref="A12:A14"/>
  </mergeCells>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16"/>
  <sheetViews>
    <sheetView topLeftCell="A15" zoomScale="90" zoomScaleNormal="90" workbookViewId="0">
      <selection activeCell="G24" sqref="G24"/>
    </sheetView>
  </sheetViews>
  <sheetFormatPr defaultColWidth="9" defaultRowHeight="13.5" x14ac:dyDescent="0.15"/>
  <cols>
    <col min="1" max="1" width="9.5" customWidth="1"/>
    <col min="2" max="2" width="29.125" customWidth="1"/>
    <col min="3" max="3" width="10.625" customWidth="1"/>
    <col min="4" max="4" width="9" customWidth="1"/>
    <col min="6" max="6" width="23.125" bestFit="1" customWidth="1"/>
    <col min="7" max="7" width="25.375" bestFit="1" customWidth="1"/>
    <col min="8" max="8" width="25.875" bestFit="1" customWidth="1"/>
    <col min="9" max="9" width="25.125" bestFit="1" customWidth="1"/>
    <col min="10" max="12" width="25.375" bestFit="1" customWidth="1"/>
    <col min="13" max="13" width="25.125" bestFit="1" customWidth="1"/>
    <col min="14" max="14" width="25.375" bestFit="1" customWidth="1"/>
    <col min="15" max="15" width="23.125" bestFit="1" customWidth="1"/>
    <col min="16" max="20" width="13.625" bestFit="1" customWidth="1"/>
    <col min="21" max="21" width="14.375" bestFit="1" customWidth="1"/>
    <col min="22" max="22" width="14.875" bestFit="1" customWidth="1"/>
    <col min="23" max="23" width="14.375" bestFit="1" customWidth="1"/>
    <col min="24" max="24" width="13.625" bestFit="1" customWidth="1"/>
    <col min="25" max="25" width="13.375" bestFit="1" customWidth="1"/>
    <col min="26" max="26" width="14.375" bestFit="1" customWidth="1"/>
    <col min="27" max="27" width="14.875" bestFit="1" customWidth="1"/>
    <col min="28" max="28" width="14.375" bestFit="1" customWidth="1"/>
    <col min="29" max="29" width="13.375" bestFit="1" customWidth="1"/>
    <col min="30" max="31" width="10.875" bestFit="1" customWidth="1"/>
    <col min="32" max="33" width="10.625" bestFit="1" customWidth="1"/>
    <col min="34" max="34" width="11.125" bestFit="1" customWidth="1"/>
    <col min="35" max="35" width="10.375" bestFit="1" customWidth="1"/>
    <col min="36" max="37" width="10.625" bestFit="1" customWidth="1"/>
    <col min="38" max="48" width="4.5" bestFit="1" customWidth="1"/>
  </cols>
  <sheetData>
    <row r="1" spans="1:49" ht="19.5" customHeight="1" x14ac:dyDescent="0.2">
      <c r="B1" s="795"/>
      <c r="C1" s="795"/>
    </row>
    <row r="2" spans="1:49" s="1" customFormat="1" ht="24.95" customHeight="1" x14ac:dyDescent="0.15">
      <c r="A2" s="20" t="s">
        <v>116</v>
      </c>
      <c r="B2" s="21" t="s">
        <v>4</v>
      </c>
      <c r="C2" s="796" t="s">
        <v>3</v>
      </c>
      <c r="D2" s="797"/>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c r="AT2" s="797"/>
      <c r="AU2" s="797"/>
      <c r="AV2" s="798"/>
    </row>
    <row r="3" spans="1:49" s="27" customFormat="1" ht="18.95" customHeight="1" x14ac:dyDescent="0.15">
      <c r="A3" s="799" t="s">
        <v>114</v>
      </c>
      <c r="B3" s="5" t="s">
        <v>130</v>
      </c>
      <c r="C3" s="34" t="s">
        <v>5</v>
      </c>
      <c r="D3" s="34" t="s">
        <v>6</v>
      </c>
      <c r="E3" s="34" t="s">
        <v>7</v>
      </c>
      <c r="F3" s="34" t="s">
        <v>8</v>
      </c>
      <c r="G3" s="34" t="s">
        <v>9</v>
      </c>
      <c r="H3" s="34" t="s">
        <v>10</v>
      </c>
      <c r="I3" s="34" t="s">
        <v>11</v>
      </c>
      <c r="J3" s="34" t="s">
        <v>12</v>
      </c>
      <c r="K3" s="34" t="s">
        <v>13</v>
      </c>
      <c r="L3" s="34" t="s">
        <v>14</v>
      </c>
      <c r="M3" s="34" t="s">
        <v>15</v>
      </c>
      <c r="N3" s="34" t="s">
        <v>16</v>
      </c>
      <c r="O3" s="240" t="s">
        <v>106</v>
      </c>
      <c r="P3" s="240" t="s">
        <v>106</v>
      </c>
      <c r="Q3" s="240" t="s">
        <v>106</v>
      </c>
      <c r="R3" s="240" t="s">
        <v>106</v>
      </c>
      <c r="S3" s="240" t="s">
        <v>106</v>
      </c>
      <c r="T3" s="240" t="s">
        <v>106</v>
      </c>
      <c r="U3" s="240" t="s">
        <v>106</v>
      </c>
      <c r="V3" s="240" t="s">
        <v>106</v>
      </c>
      <c r="W3" s="240" t="s">
        <v>106</v>
      </c>
      <c r="X3" s="240" t="s">
        <v>106</v>
      </c>
      <c r="Y3" s="240" t="s">
        <v>106</v>
      </c>
      <c r="Z3" s="240" t="s">
        <v>106</v>
      </c>
      <c r="AA3" s="240" t="s">
        <v>106</v>
      </c>
      <c r="AB3" s="240" t="s">
        <v>106</v>
      </c>
      <c r="AC3" s="240" t="s">
        <v>106</v>
      </c>
      <c r="AD3" s="240" t="s">
        <v>106</v>
      </c>
      <c r="AE3" s="240" t="s">
        <v>106</v>
      </c>
      <c r="AF3" s="240" t="s">
        <v>106</v>
      </c>
      <c r="AG3" s="240" t="s">
        <v>106</v>
      </c>
      <c r="AH3" s="240" t="s">
        <v>106</v>
      </c>
      <c r="AI3" s="240" t="s">
        <v>106</v>
      </c>
      <c r="AJ3" s="240" t="s">
        <v>106</v>
      </c>
      <c r="AK3" s="240" t="s">
        <v>106</v>
      </c>
      <c r="AL3" s="240" t="s">
        <v>106</v>
      </c>
      <c r="AM3" s="240" t="s">
        <v>106</v>
      </c>
      <c r="AN3" s="240" t="s">
        <v>106</v>
      </c>
      <c r="AO3" s="240" t="s">
        <v>106</v>
      </c>
      <c r="AP3" s="240" t="s">
        <v>106</v>
      </c>
      <c r="AQ3" s="240" t="s">
        <v>106</v>
      </c>
      <c r="AR3" s="240" t="s">
        <v>106</v>
      </c>
      <c r="AS3" s="240" t="s">
        <v>106</v>
      </c>
      <c r="AT3" s="240" t="s">
        <v>106</v>
      </c>
      <c r="AU3" s="240" t="s">
        <v>106</v>
      </c>
      <c r="AV3" s="240" t="s">
        <v>106</v>
      </c>
    </row>
    <row r="4" spans="1:49" s="27" customFormat="1" ht="18.95" customHeight="1" x14ac:dyDescent="0.15">
      <c r="A4" s="800"/>
      <c r="B4" s="5" t="s">
        <v>1029</v>
      </c>
      <c r="C4" s="34" t="s">
        <v>1028</v>
      </c>
      <c r="D4" s="240" t="s">
        <v>106</v>
      </c>
      <c r="E4" s="240" t="s">
        <v>106</v>
      </c>
      <c r="F4" s="240" t="s">
        <v>106</v>
      </c>
      <c r="G4" s="240" t="s">
        <v>106</v>
      </c>
      <c r="H4" s="240" t="s">
        <v>106</v>
      </c>
      <c r="I4" s="240" t="s">
        <v>106</v>
      </c>
      <c r="J4" s="240" t="s">
        <v>106</v>
      </c>
      <c r="K4" s="240" t="s">
        <v>106</v>
      </c>
      <c r="L4" s="240" t="s">
        <v>106</v>
      </c>
      <c r="M4" s="240" t="s">
        <v>106</v>
      </c>
      <c r="N4" s="240" t="s">
        <v>106</v>
      </c>
      <c r="O4" s="240" t="s">
        <v>106</v>
      </c>
      <c r="P4" s="240" t="s">
        <v>106</v>
      </c>
      <c r="Q4" s="240" t="s">
        <v>106</v>
      </c>
      <c r="R4" s="240" t="s">
        <v>106</v>
      </c>
      <c r="S4" s="240" t="s">
        <v>106</v>
      </c>
      <c r="T4" s="240" t="s">
        <v>106</v>
      </c>
      <c r="U4" s="240" t="s">
        <v>106</v>
      </c>
      <c r="V4" s="240" t="s">
        <v>106</v>
      </c>
      <c r="W4" s="240" t="s">
        <v>106</v>
      </c>
      <c r="X4" s="240" t="s">
        <v>106</v>
      </c>
      <c r="Y4" s="240" t="s">
        <v>106</v>
      </c>
      <c r="Z4" s="240" t="s">
        <v>106</v>
      </c>
      <c r="AA4" s="240" t="s">
        <v>106</v>
      </c>
      <c r="AB4" s="240" t="s">
        <v>106</v>
      </c>
      <c r="AC4" s="240" t="s">
        <v>106</v>
      </c>
      <c r="AD4" s="240" t="s">
        <v>106</v>
      </c>
      <c r="AE4" s="240" t="s">
        <v>106</v>
      </c>
      <c r="AF4" s="240" t="s">
        <v>106</v>
      </c>
      <c r="AG4" s="240" t="s">
        <v>106</v>
      </c>
      <c r="AH4" s="240" t="s">
        <v>106</v>
      </c>
      <c r="AI4" s="240" t="s">
        <v>106</v>
      </c>
      <c r="AJ4" s="240" t="s">
        <v>106</v>
      </c>
      <c r="AK4" s="240" t="s">
        <v>106</v>
      </c>
      <c r="AL4" s="240" t="s">
        <v>106</v>
      </c>
      <c r="AM4" s="240" t="s">
        <v>106</v>
      </c>
      <c r="AN4" s="240" t="s">
        <v>106</v>
      </c>
      <c r="AO4" s="240" t="s">
        <v>106</v>
      </c>
      <c r="AP4" s="240" t="s">
        <v>106</v>
      </c>
      <c r="AQ4" s="240" t="s">
        <v>106</v>
      </c>
      <c r="AR4" s="240" t="s">
        <v>106</v>
      </c>
      <c r="AS4" s="240" t="s">
        <v>106</v>
      </c>
      <c r="AT4" s="240" t="s">
        <v>106</v>
      </c>
      <c r="AU4" s="240" t="s">
        <v>106</v>
      </c>
      <c r="AV4" s="240" t="s">
        <v>106</v>
      </c>
    </row>
    <row r="5" spans="1:49" ht="18.95" customHeight="1" x14ac:dyDescent="0.15">
      <c r="A5" s="800"/>
      <c r="B5" s="6" t="s">
        <v>171</v>
      </c>
      <c r="C5" s="38" t="s">
        <v>731</v>
      </c>
      <c r="D5" s="240" t="s">
        <v>106</v>
      </c>
      <c r="E5" s="240" t="s">
        <v>106</v>
      </c>
      <c r="F5" s="240" t="s">
        <v>106</v>
      </c>
      <c r="G5" s="240" t="s">
        <v>106</v>
      </c>
      <c r="H5" s="240" t="s">
        <v>106</v>
      </c>
      <c r="I5" s="240" t="s">
        <v>106</v>
      </c>
      <c r="J5" s="240" t="s">
        <v>106</v>
      </c>
      <c r="K5" s="240" t="s">
        <v>106</v>
      </c>
      <c r="L5" s="240" t="s">
        <v>106</v>
      </c>
      <c r="M5" s="240" t="s">
        <v>106</v>
      </c>
      <c r="N5" s="240" t="s">
        <v>106</v>
      </c>
      <c r="O5" s="240" t="s">
        <v>106</v>
      </c>
      <c r="P5" s="240" t="s">
        <v>106</v>
      </c>
      <c r="Q5" s="240" t="s">
        <v>106</v>
      </c>
      <c r="R5" s="240" t="s">
        <v>106</v>
      </c>
      <c r="S5" s="240" t="s">
        <v>106</v>
      </c>
      <c r="T5" s="240" t="s">
        <v>106</v>
      </c>
      <c r="U5" s="240" t="s">
        <v>106</v>
      </c>
      <c r="V5" s="240" t="s">
        <v>106</v>
      </c>
      <c r="W5" s="240" t="s">
        <v>106</v>
      </c>
      <c r="X5" s="240" t="s">
        <v>106</v>
      </c>
      <c r="Y5" s="240" t="s">
        <v>106</v>
      </c>
      <c r="Z5" s="240" t="s">
        <v>106</v>
      </c>
      <c r="AA5" s="240" t="s">
        <v>106</v>
      </c>
      <c r="AB5" s="240" t="s">
        <v>106</v>
      </c>
      <c r="AC5" s="240" t="s">
        <v>106</v>
      </c>
      <c r="AD5" s="240" t="s">
        <v>106</v>
      </c>
      <c r="AE5" s="240" t="s">
        <v>106</v>
      </c>
      <c r="AF5" s="240" t="s">
        <v>106</v>
      </c>
      <c r="AG5" s="240" t="s">
        <v>106</v>
      </c>
      <c r="AH5" s="240" t="s">
        <v>106</v>
      </c>
      <c r="AI5" s="240" t="s">
        <v>106</v>
      </c>
      <c r="AJ5" s="240" t="s">
        <v>106</v>
      </c>
      <c r="AK5" s="240" t="s">
        <v>106</v>
      </c>
      <c r="AL5" s="240" t="s">
        <v>106</v>
      </c>
      <c r="AM5" s="240" t="s">
        <v>106</v>
      </c>
      <c r="AN5" s="240" t="s">
        <v>106</v>
      </c>
      <c r="AO5" s="240" t="s">
        <v>106</v>
      </c>
      <c r="AP5" s="240" t="s">
        <v>106</v>
      </c>
      <c r="AQ5" s="240" t="s">
        <v>106</v>
      </c>
      <c r="AR5" s="240" t="s">
        <v>106</v>
      </c>
      <c r="AS5" s="240" t="s">
        <v>106</v>
      </c>
      <c r="AT5" s="240" t="s">
        <v>106</v>
      </c>
      <c r="AU5" s="240" t="s">
        <v>106</v>
      </c>
      <c r="AV5" s="240" t="s">
        <v>106</v>
      </c>
    </row>
    <row r="6" spans="1:49" s="27" customFormat="1" ht="18.95" customHeight="1" x14ac:dyDescent="0.15">
      <c r="A6" s="800"/>
      <c r="B6" s="7" t="s">
        <v>131</v>
      </c>
      <c r="C6" s="34" t="s">
        <v>284</v>
      </c>
      <c r="D6" s="34" t="s">
        <v>17</v>
      </c>
      <c r="E6" s="34" t="s">
        <v>18</v>
      </c>
      <c r="F6" s="34" t="s">
        <v>19</v>
      </c>
      <c r="G6" s="240" t="s">
        <v>106</v>
      </c>
      <c r="H6" s="240" t="s">
        <v>106</v>
      </c>
      <c r="I6" s="240" t="s">
        <v>106</v>
      </c>
      <c r="J6" s="240" t="s">
        <v>106</v>
      </c>
      <c r="K6" s="240" t="s">
        <v>106</v>
      </c>
      <c r="L6" s="240" t="s">
        <v>106</v>
      </c>
      <c r="M6" s="240" t="s">
        <v>106</v>
      </c>
      <c r="N6" s="240" t="s">
        <v>106</v>
      </c>
      <c r="O6" s="240" t="s">
        <v>106</v>
      </c>
      <c r="P6" s="240" t="s">
        <v>106</v>
      </c>
      <c r="Q6" s="240" t="s">
        <v>106</v>
      </c>
      <c r="R6" s="240" t="s">
        <v>106</v>
      </c>
      <c r="S6" s="240" t="s">
        <v>106</v>
      </c>
      <c r="T6" s="240" t="s">
        <v>106</v>
      </c>
      <c r="U6" s="240" t="s">
        <v>106</v>
      </c>
      <c r="V6" s="240" t="s">
        <v>106</v>
      </c>
      <c r="W6" s="240" t="s">
        <v>106</v>
      </c>
      <c r="X6" s="240" t="s">
        <v>106</v>
      </c>
      <c r="Y6" s="240" t="s">
        <v>106</v>
      </c>
      <c r="Z6" s="240" t="s">
        <v>106</v>
      </c>
      <c r="AA6" s="240" t="s">
        <v>106</v>
      </c>
      <c r="AB6" s="240" t="s">
        <v>106</v>
      </c>
      <c r="AC6" s="240" t="s">
        <v>106</v>
      </c>
      <c r="AD6" s="240" t="s">
        <v>106</v>
      </c>
      <c r="AE6" s="240" t="s">
        <v>106</v>
      </c>
      <c r="AF6" s="240" t="s">
        <v>106</v>
      </c>
      <c r="AG6" s="240" t="s">
        <v>106</v>
      </c>
      <c r="AH6" s="240" t="s">
        <v>106</v>
      </c>
      <c r="AI6" s="240" t="s">
        <v>106</v>
      </c>
      <c r="AJ6" s="240" t="s">
        <v>106</v>
      </c>
      <c r="AK6" s="240" t="s">
        <v>106</v>
      </c>
      <c r="AL6" s="240" t="s">
        <v>106</v>
      </c>
      <c r="AM6" s="240" t="s">
        <v>106</v>
      </c>
      <c r="AN6" s="240" t="s">
        <v>106</v>
      </c>
      <c r="AO6" s="240" t="s">
        <v>106</v>
      </c>
      <c r="AP6" s="240" t="s">
        <v>106</v>
      </c>
      <c r="AQ6" s="240" t="s">
        <v>106</v>
      </c>
      <c r="AR6" s="240" t="s">
        <v>106</v>
      </c>
      <c r="AS6" s="240" t="s">
        <v>106</v>
      </c>
      <c r="AT6" s="240" t="s">
        <v>106</v>
      </c>
      <c r="AU6" s="240" t="s">
        <v>106</v>
      </c>
      <c r="AV6" s="240" t="s">
        <v>106</v>
      </c>
    </row>
    <row r="7" spans="1:49" s="27" customFormat="1" ht="18.95" customHeight="1" x14ac:dyDescent="0.15">
      <c r="A7" s="800"/>
      <c r="B7" s="7" t="s">
        <v>132</v>
      </c>
      <c r="C7" s="34" t="s">
        <v>20</v>
      </c>
      <c r="D7" s="34" t="s">
        <v>978</v>
      </c>
      <c r="E7" s="34" t="s">
        <v>979</v>
      </c>
      <c r="F7" s="34" t="s">
        <v>21</v>
      </c>
      <c r="G7" s="34" t="s">
        <v>980</v>
      </c>
      <c r="H7" s="34" t="s">
        <v>981</v>
      </c>
      <c r="I7" s="34" t="s">
        <v>22</v>
      </c>
      <c r="J7" s="34" t="s">
        <v>23</v>
      </c>
      <c r="K7" s="34" t="s">
        <v>24</v>
      </c>
      <c r="L7" s="34" t="s">
        <v>25</v>
      </c>
      <c r="M7" s="34" t="s">
        <v>26</v>
      </c>
      <c r="N7" s="34" t="s">
        <v>27</v>
      </c>
      <c r="O7" s="34" t="s">
        <v>28</v>
      </c>
      <c r="P7" s="34" t="s">
        <v>29</v>
      </c>
      <c r="Q7" s="34" t="s">
        <v>30</v>
      </c>
      <c r="R7" s="34" t="s">
        <v>31</v>
      </c>
      <c r="S7" s="34" t="s">
        <v>32</v>
      </c>
      <c r="T7" s="34" t="s">
        <v>33</v>
      </c>
      <c r="U7" s="34" t="s">
        <v>34</v>
      </c>
      <c r="V7" s="34" t="s">
        <v>35</v>
      </c>
      <c r="W7" s="34" t="s">
        <v>36</v>
      </c>
      <c r="X7" s="34" t="s">
        <v>37</v>
      </c>
      <c r="Y7" s="34" t="s">
        <v>38</v>
      </c>
      <c r="Z7" s="34" t="s">
        <v>39</v>
      </c>
      <c r="AA7" s="34" t="s">
        <v>40</v>
      </c>
      <c r="AB7" s="34" t="s">
        <v>41</v>
      </c>
      <c r="AC7" s="34" t="s">
        <v>42</v>
      </c>
      <c r="AD7" s="240" t="s">
        <v>204</v>
      </c>
      <c r="AE7" s="240" t="s">
        <v>1100</v>
      </c>
      <c r="AF7" s="240" t="s">
        <v>205</v>
      </c>
      <c r="AG7" s="240" t="s">
        <v>214</v>
      </c>
      <c r="AH7" s="240" t="s">
        <v>227</v>
      </c>
      <c r="AI7" s="240" t="s">
        <v>732</v>
      </c>
      <c r="AJ7" s="240" t="s">
        <v>733</v>
      </c>
      <c r="AK7" s="240" t="s">
        <v>106</v>
      </c>
      <c r="AL7" s="240" t="s">
        <v>106</v>
      </c>
      <c r="AM7" s="240" t="s">
        <v>106</v>
      </c>
      <c r="AN7" s="240" t="s">
        <v>106</v>
      </c>
      <c r="AO7" s="240" t="s">
        <v>106</v>
      </c>
      <c r="AP7" s="240" t="s">
        <v>106</v>
      </c>
      <c r="AQ7" s="240" t="s">
        <v>106</v>
      </c>
      <c r="AR7" s="240" t="s">
        <v>106</v>
      </c>
      <c r="AS7" s="240" t="s">
        <v>106</v>
      </c>
      <c r="AT7" s="240" t="s">
        <v>106</v>
      </c>
      <c r="AU7" s="240" t="s">
        <v>106</v>
      </c>
      <c r="AV7" s="240" t="s">
        <v>106</v>
      </c>
      <c r="AW7" s="240" t="s">
        <v>106</v>
      </c>
    </row>
    <row r="8" spans="1:49" s="27" customFormat="1" ht="18.95" customHeight="1" x14ac:dyDescent="0.15">
      <c r="A8" s="800"/>
      <c r="B8" s="7" t="s">
        <v>224</v>
      </c>
      <c r="C8" s="34" t="s">
        <v>225</v>
      </c>
      <c r="D8" s="241" t="s">
        <v>256</v>
      </c>
      <c r="E8" s="242" t="s">
        <v>1115</v>
      </c>
      <c r="F8" s="243" t="s">
        <v>1116</v>
      </c>
      <c r="G8" s="243" t="s">
        <v>245</v>
      </c>
      <c r="H8" s="243" t="s">
        <v>245</v>
      </c>
      <c r="I8" s="243" t="s">
        <v>245</v>
      </c>
      <c r="J8" s="243" t="s">
        <v>245</v>
      </c>
      <c r="K8" s="243" t="s">
        <v>245</v>
      </c>
      <c r="L8" s="243" t="s">
        <v>245</v>
      </c>
      <c r="M8" s="243" t="s">
        <v>245</v>
      </c>
      <c r="N8" s="243" t="s">
        <v>245</v>
      </c>
      <c r="O8" s="243" t="s">
        <v>245</v>
      </c>
      <c r="P8" s="243" t="s">
        <v>245</v>
      </c>
      <c r="Q8" s="243" t="s">
        <v>245</v>
      </c>
      <c r="R8" s="243" t="s">
        <v>245</v>
      </c>
      <c r="S8" s="243" t="s">
        <v>245</v>
      </c>
      <c r="T8" s="243" t="s">
        <v>245</v>
      </c>
      <c r="U8" s="243" t="s">
        <v>245</v>
      </c>
      <c r="V8" s="243" t="s">
        <v>245</v>
      </c>
      <c r="W8" s="243" t="s">
        <v>245</v>
      </c>
      <c r="X8" s="243" t="s">
        <v>245</v>
      </c>
      <c r="Y8" s="243" t="s">
        <v>245</v>
      </c>
      <c r="Z8" s="243" t="s">
        <v>245</v>
      </c>
      <c r="AA8" s="243" t="s">
        <v>245</v>
      </c>
      <c r="AB8" s="243" t="s">
        <v>245</v>
      </c>
      <c r="AC8" s="243" t="s">
        <v>245</v>
      </c>
      <c r="AD8" s="243" t="s">
        <v>245</v>
      </c>
      <c r="AE8" s="243" t="s">
        <v>245</v>
      </c>
      <c r="AF8" s="243" t="s">
        <v>245</v>
      </c>
      <c r="AG8" s="243" t="s">
        <v>245</v>
      </c>
      <c r="AH8" s="240" t="s">
        <v>245</v>
      </c>
      <c r="AI8" s="240" t="s">
        <v>245</v>
      </c>
      <c r="AJ8" s="240" t="s">
        <v>245</v>
      </c>
      <c r="AK8" s="240" t="s">
        <v>245</v>
      </c>
      <c r="AL8" s="240" t="s">
        <v>245</v>
      </c>
      <c r="AM8" s="240" t="s">
        <v>245</v>
      </c>
      <c r="AN8" s="240" t="s">
        <v>245</v>
      </c>
      <c r="AO8" s="240" t="s">
        <v>245</v>
      </c>
      <c r="AP8" s="240" t="s">
        <v>245</v>
      </c>
      <c r="AQ8" s="240" t="s">
        <v>245</v>
      </c>
      <c r="AR8" s="240" t="s">
        <v>245</v>
      </c>
      <c r="AS8" s="240" t="s">
        <v>245</v>
      </c>
      <c r="AT8" s="240" t="s">
        <v>245</v>
      </c>
      <c r="AU8" s="240" t="s">
        <v>245</v>
      </c>
      <c r="AV8" s="240" t="s">
        <v>245</v>
      </c>
    </row>
    <row r="9" spans="1:49" s="27" customFormat="1" ht="18.95" customHeight="1" x14ac:dyDescent="0.15">
      <c r="A9" s="800"/>
      <c r="B9" s="8" t="s">
        <v>195</v>
      </c>
      <c r="C9" s="28" t="s">
        <v>198</v>
      </c>
      <c r="D9" s="29" t="s">
        <v>199</v>
      </c>
      <c r="E9" s="29" t="s">
        <v>200</v>
      </c>
      <c r="F9" s="29" t="s">
        <v>272</v>
      </c>
      <c r="G9" s="29" t="s">
        <v>273</v>
      </c>
      <c r="H9" s="243" t="s">
        <v>245</v>
      </c>
      <c r="I9" s="243" t="s">
        <v>245</v>
      </c>
      <c r="J9" s="243" t="s">
        <v>245</v>
      </c>
      <c r="K9" s="243" t="s">
        <v>245</v>
      </c>
      <c r="L9" s="243" t="s">
        <v>245</v>
      </c>
      <c r="M9" s="243" t="s">
        <v>245</v>
      </c>
      <c r="N9" s="243" t="s">
        <v>245</v>
      </c>
      <c r="O9" s="243" t="s">
        <v>245</v>
      </c>
      <c r="P9" s="243" t="s">
        <v>245</v>
      </c>
      <c r="Q9" s="243" t="s">
        <v>245</v>
      </c>
      <c r="R9" s="243" t="s">
        <v>245</v>
      </c>
      <c r="S9" s="243" t="s">
        <v>245</v>
      </c>
      <c r="T9" s="243" t="s">
        <v>245</v>
      </c>
      <c r="U9" s="243" t="s">
        <v>245</v>
      </c>
      <c r="V9" s="243" t="s">
        <v>245</v>
      </c>
      <c r="W9" s="243" t="s">
        <v>245</v>
      </c>
      <c r="X9" s="243" t="s">
        <v>245</v>
      </c>
      <c r="Y9" s="243" t="s">
        <v>245</v>
      </c>
      <c r="Z9" s="243" t="s">
        <v>245</v>
      </c>
      <c r="AA9" s="243" t="s">
        <v>245</v>
      </c>
      <c r="AB9" s="243" t="s">
        <v>245</v>
      </c>
      <c r="AC9" s="243" t="s">
        <v>245</v>
      </c>
      <c r="AD9" s="243" t="s">
        <v>245</v>
      </c>
      <c r="AE9" s="243" t="s">
        <v>245</v>
      </c>
      <c r="AF9" s="243" t="s">
        <v>245</v>
      </c>
      <c r="AG9" s="243" t="s">
        <v>245</v>
      </c>
      <c r="AH9" s="240" t="s">
        <v>245</v>
      </c>
      <c r="AI9" s="240" t="s">
        <v>245</v>
      </c>
      <c r="AJ9" s="240" t="s">
        <v>245</v>
      </c>
      <c r="AK9" s="240" t="s">
        <v>245</v>
      </c>
      <c r="AL9" s="240" t="s">
        <v>245</v>
      </c>
      <c r="AM9" s="240" t="s">
        <v>245</v>
      </c>
      <c r="AN9" s="240" t="s">
        <v>245</v>
      </c>
      <c r="AO9" s="240" t="s">
        <v>245</v>
      </c>
      <c r="AP9" s="240" t="s">
        <v>245</v>
      </c>
      <c r="AQ9" s="240" t="s">
        <v>245</v>
      </c>
      <c r="AR9" s="240" t="s">
        <v>245</v>
      </c>
      <c r="AS9" s="240" t="s">
        <v>245</v>
      </c>
      <c r="AT9" s="240" t="s">
        <v>245</v>
      </c>
      <c r="AU9" s="240" t="s">
        <v>245</v>
      </c>
      <c r="AV9" s="240" t="s">
        <v>245</v>
      </c>
    </row>
    <row r="10" spans="1:49" s="27" customFormat="1" ht="18.95" customHeight="1" x14ac:dyDescent="0.15">
      <c r="A10" s="800"/>
      <c r="B10" s="7" t="s">
        <v>133</v>
      </c>
      <c r="C10" s="34" t="s">
        <v>43</v>
      </c>
      <c r="D10" s="32" t="s">
        <v>44</v>
      </c>
      <c r="E10" s="32" t="s">
        <v>45</v>
      </c>
      <c r="F10" s="32" t="s">
        <v>1101</v>
      </c>
      <c r="G10" s="32" t="s">
        <v>230</v>
      </c>
      <c r="H10" s="32" t="s">
        <v>228</v>
      </c>
      <c r="I10" s="32" t="s">
        <v>229</v>
      </c>
      <c r="J10" s="32" t="s">
        <v>734</v>
      </c>
      <c r="K10" s="240" t="s">
        <v>106</v>
      </c>
      <c r="L10" s="240" t="s">
        <v>106</v>
      </c>
      <c r="M10" s="240" t="s">
        <v>106</v>
      </c>
      <c r="N10" s="240" t="s">
        <v>106</v>
      </c>
      <c r="O10" s="240" t="s">
        <v>106</v>
      </c>
      <c r="P10" s="240" t="s">
        <v>106</v>
      </c>
      <c r="Q10" s="240" t="s">
        <v>106</v>
      </c>
      <c r="R10" s="240" t="s">
        <v>106</v>
      </c>
      <c r="S10" s="240" t="s">
        <v>106</v>
      </c>
      <c r="T10" s="240" t="s">
        <v>106</v>
      </c>
      <c r="U10" s="240" t="s">
        <v>106</v>
      </c>
      <c r="V10" s="240" t="s">
        <v>106</v>
      </c>
      <c r="W10" s="240" t="s">
        <v>106</v>
      </c>
      <c r="X10" s="240" t="s">
        <v>106</v>
      </c>
      <c r="Y10" s="240" t="s">
        <v>106</v>
      </c>
      <c r="Z10" s="240" t="s">
        <v>106</v>
      </c>
      <c r="AA10" s="240" t="s">
        <v>106</v>
      </c>
      <c r="AB10" s="240" t="s">
        <v>106</v>
      </c>
      <c r="AC10" s="240" t="s">
        <v>106</v>
      </c>
      <c r="AD10" s="240" t="s">
        <v>106</v>
      </c>
      <c r="AE10" s="240" t="s">
        <v>106</v>
      </c>
      <c r="AF10" s="240" t="s">
        <v>106</v>
      </c>
      <c r="AG10" s="240" t="s">
        <v>106</v>
      </c>
      <c r="AH10" s="240" t="s">
        <v>106</v>
      </c>
      <c r="AI10" s="240" t="s">
        <v>106</v>
      </c>
      <c r="AJ10" s="240" t="s">
        <v>106</v>
      </c>
      <c r="AK10" s="240" t="s">
        <v>106</v>
      </c>
      <c r="AL10" s="240" t="s">
        <v>106</v>
      </c>
      <c r="AM10" s="240" t="s">
        <v>106</v>
      </c>
      <c r="AN10" s="240" t="s">
        <v>106</v>
      </c>
      <c r="AO10" s="240" t="s">
        <v>106</v>
      </c>
      <c r="AP10" s="240" t="s">
        <v>106</v>
      </c>
      <c r="AQ10" s="240" t="s">
        <v>106</v>
      </c>
    </row>
    <row r="11" spans="1:49" s="27" customFormat="1" ht="18.95" customHeight="1" x14ac:dyDescent="0.15">
      <c r="A11" s="800"/>
      <c r="B11" s="244" t="s">
        <v>134</v>
      </c>
      <c r="C11" s="243" t="s">
        <v>129</v>
      </c>
      <c r="D11" s="240" t="s">
        <v>106</v>
      </c>
      <c r="E11" s="240" t="s">
        <v>106</v>
      </c>
      <c r="F11" s="240" t="s">
        <v>106</v>
      </c>
      <c r="G11" s="240" t="s">
        <v>106</v>
      </c>
      <c r="H11" s="240" t="s">
        <v>106</v>
      </c>
      <c r="I11" s="240" t="s">
        <v>106</v>
      </c>
      <c r="J11" s="240" t="s">
        <v>106</v>
      </c>
      <c r="K11" s="240" t="s">
        <v>106</v>
      </c>
      <c r="L11" s="240" t="s">
        <v>106</v>
      </c>
      <c r="M11" s="240" t="s">
        <v>106</v>
      </c>
      <c r="N11" s="240" t="s">
        <v>106</v>
      </c>
      <c r="O11" s="240" t="s">
        <v>106</v>
      </c>
      <c r="P11" s="240" t="s">
        <v>106</v>
      </c>
      <c r="Q11" s="240" t="s">
        <v>106</v>
      </c>
      <c r="R11" s="240" t="s">
        <v>106</v>
      </c>
      <c r="S11" s="240" t="s">
        <v>106</v>
      </c>
      <c r="T11" s="240" t="s">
        <v>106</v>
      </c>
      <c r="U11" s="240" t="s">
        <v>106</v>
      </c>
      <c r="V11" s="240" t="s">
        <v>106</v>
      </c>
      <c r="W11" s="240" t="s">
        <v>106</v>
      </c>
      <c r="X11" s="240" t="s">
        <v>106</v>
      </c>
      <c r="Y11" s="240" t="s">
        <v>106</v>
      </c>
      <c r="Z11" s="240" t="s">
        <v>106</v>
      </c>
      <c r="AA11" s="240" t="s">
        <v>106</v>
      </c>
      <c r="AB11" s="240" t="s">
        <v>106</v>
      </c>
      <c r="AC11" s="240" t="s">
        <v>106</v>
      </c>
      <c r="AD11" s="240" t="s">
        <v>106</v>
      </c>
      <c r="AE11" s="240" t="s">
        <v>106</v>
      </c>
      <c r="AF11" s="240" t="s">
        <v>106</v>
      </c>
      <c r="AG11" s="240" t="s">
        <v>106</v>
      </c>
      <c r="AH11" s="240" t="s">
        <v>106</v>
      </c>
      <c r="AI11" s="240" t="s">
        <v>106</v>
      </c>
      <c r="AJ11" s="240" t="s">
        <v>106</v>
      </c>
      <c r="AK11" s="240" t="s">
        <v>106</v>
      </c>
      <c r="AL11" s="240" t="s">
        <v>106</v>
      </c>
      <c r="AM11" s="240" t="s">
        <v>106</v>
      </c>
      <c r="AN11" s="240" t="s">
        <v>106</v>
      </c>
      <c r="AO11" s="240" t="s">
        <v>106</v>
      </c>
      <c r="AP11" s="240" t="s">
        <v>106</v>
      </c>
      <c r="AQ11" s="240" t="s">
        <v>106</v>
      </c>
      <c r="AR11" s="240" t="s">
        <v>106</v>
      </c>
      <c r="AS11" s="240" t="s">
        <v>106</v>
      </c>
      <c r="AT11" s="240" t="s">
        <v>106</v>
      </c>
      <c r="AU11" s="240" t="s">
        <v>106</v>
      </c>
      <c r="AV11" s="240" t="s">
        <v>106</v>
      </c>
    </row>
    <row r="12" spans="1:49" s="27" customFormat="1" ht="18.95" customHeight="1" x14ac:dyDescent="0.15">
      <c r="A12" s="800"/>
      <c r="B12" s="245" t="s">
        <v>172</v>
      </c>
      <c r="C12" s="243" t="s">
        <v>173</v>
      </c>
      <c r="D12" s="243" t="s">
        <v>174</v>
      </c>
      <c r="E12" s="240" t="s">
        <v>106</v>
      </c>
      <c r="F12" s="240" t="s">
        <v>106</v>
      </c>
      <c r="G12" s="240" t="s">
        <v>106</v>
      </c>
      <c r="H12" s="240" t="s">
        <v>106</v>
      </c>
      <c r="I12" s="240" t="s">
        <v>106</v>
      </c>
      <c r="J12" s="240" t="s">
        <v>106</v>
      </c>
      <c r="K12" s="240" t="s">
        <v>106</v>
      </c>
      <c r="L12" s="240" t="s">
        <v>106</v>
      </c>
      <c r="M12" s="240" t="s">
        <v>106</v>
      </c>
      <c r="N12" s="240" t="s">
        <v>106</v>
      </c>
      <c r="O12" s="240" t="s">
        <v>106</v>
      </c>
      <c r="P12" s="240" t="s">
        <v>106</v>
      </c>
      <c r="Q12" s="240" t="s">
        <v>106</v>
      </c>
      <c r="R12" s="240" t="s">
        <v>106</v>
      </c>
      <c r="S12" s="240" t="s">
        <v>106</v>
      </c>
      <c r="T12" s="240" t="s">
        <v>106</v>
      </c>
      <c r="U12" s="240" t="s">
        <v>106</v>
      </c>
      <c r="V12" s="240" t="s">
        <v>106</v>
      </c>
      <c r="W12" s="240" t="s">
        <v>106</v>
      </c>
      <c r="X12" s="240" t="s">
        <v>106</v>
      </c>
      <c r="Y12" s="240" t="s">
        <v>106</v>
      </c>
      <c r="Z12" s="240" t="s">
        <v>106</v>
      </c>
      <c r="AA12" s="240" t="s">
        <v>106</v>
      </c>
      <c r="AB12" s="240" t="s">
        <v>106</v>
      </c>
      <c r="AC12" s="240" t="s">
        <v>106</v>
      </c>
      <c r="AD12" s="240" t="s">
        <v>106</v>
      </c>
      <c r="AE12" s="240" t="s">
        <v>106</v>
      </c>
      <c r="AF12" s="240" t="s">
        <v>106</v>
      </c>
      <c r="AG12" s="240" t="s">
        <v>106</v>
      </c>
      <c r="AH12" s="240" t="s">
        <v>106</v>
      </c>
      <c r="AI12" s="240" t="s">
        <v>106</v>
      </c>
      <c r="AJ12" s="240" t="s">
        <v>106</v>
      </c>
      <c r="AK12" s="240" t="s">
        <v>106</v>
      </c>
      <c r="AL12" s="240" t="s">
        <v>106</v>
      </c>
      <c r="AM12" s="240" t="s">
        <v>106</v>
      </c>
      <c r="AN12" s="240" t="s">
        <v>106</v>
      </c>
      <c r="AO12" s="240" t="s">
        <v>106</v>
      </c>
      <c r="AP12" s="240" t="s">
        <v>106</v>
      </c>
      <c r="AQ12" s="240" t="s">
        <v>106</v>
      </c>
      <c r="AR12" s="240" t="s">
        <v>106</v>
      </c>
      <c r="AS12" s="240" t="s">
        <v>106</v>
      </c>
      <c r="AT12" s="240" t="s">
        <v>106</v>
      </c>
      <c r="AU12" s="240" t="s">
        <v>106</v>
      </c>
      <c r="AV12" s="240" t="s">
        <v>106</v>
      </c>
    </row>
    <row r="13" spans="1:49" s="27" customFormat="1" ht="18.95" customHeight="1" x14ac:dyDescent="0.15">
      <c r="A13" s="800"/>
      <c r="B13" s="7" t="s">
        <v>135</v>
      </c>
      <c r="C13" s="34" t="s">
        <v>947</v>
      </c>
      <c r="D13" s="34" t="s">
        <v>948</v>
      </c>
      <c r="E13" s="34" t="s">
        <v>949</v>
      </c>
      <c r="F13" s="34" t="s">
        <v>950</v>
      </c>
      <c r="G13" s="34" t="s">
        <v>951</v>
      </c>
      <c r="H13" s="34" t="s">
        <v>952</v>
      </c>
      <c r="I13" s="34" t="s">
        <v>953</v>
      </c>
      <c r="J13" s="34" t="s">
        <v>954</v>
      </c>
      <c r="K13" s="34" t="s">
        <v>955</v>
      </c>
      <c r="L13" s="34" t="s">
        <v>956</v>
      </c>
      <c r="M13" s="34" t="s">
        <v>957</v>
      </c>
      <c r="N13" s="34" t="s">
        <v>958</v>
      </c>
      <c r="O13" s="34" t="s">
        <v>959</v>
      </c>
      <c r="P13" s="34" t="s">
        <v>960</v>
      </c>
      <c r="Q13" s="34" t="s">
        <v>961</v>
      </c>
      <c r="R13" s="34" t="s">
        <v>962</v>
      </c>
      <c r="S13" s="34" t="s">
        <v>963</v>
      </c>
      <c r="T13" s="240" t="s">
        <v>964</v>
      </c>
      <c r="U13" s="240" t="s">
        <v>965</v>
      </c>
      <c r="V13" s="240" t="s">
        <v>966</v>
      </c>
      <c r="W13" s="30" t="s">
        <v>967</v>
      </c>
      <c r="X13" s="30" t="s">
        <v>968</v>
      </c>
      <c r="Y13" s="30" t="s">
        <v>969</v>
      </c>
      <c r="Z13" s="30" t="s">
        <v>970</v>
      </c>
      <c r="AA13" s="30" t="s">
        <v>971</v>
      </c>
      <c r="AB13" s="30" t="s">
        <v>972</v>
      </c>
      <c r="AC13" s="30" t="s">
        <v>973</v>
      </c>
      <c r="AD13" s="243" t="s">
        <v>974</v>
      </c>
      <c r="AE13" s="240" t="s">
        <v>106</v>
      </c>
      <c r="AF13" s="240" t="s">
        <v>106</v>
      </c>
      <c r="AG13" s="240" t="s">
        <v>106</v>
      </c>
      <c r="AH13" s="240" t="s">
        <v>106</v>
      </c>
      <c r="AI13" s="240" t="s">
        <v>106</v>
      </c>
      <c r="AJ13" s="240" t="s">
        <v>106</v>
      </c>
      <c r="AK13" s="240" t="s">
        <v>106</v>
      </c>
      <c r="AL13" s="240" t="s">
        <v>106</v>
      </c>
      <c r="AM13" s="240" t="s">
        <v>106</v>
      </c>
      <c r="AN13" s="240" t="s">
        <v>106</v>
      </c>
      <c r="AO13" s="240" t="s">
        <v>106</v>
      </c>
      <c r="AP13" s="240" t="s">
        <v>106</v>
      </c>
      <c r="AQ13" s="240" t="s">
        <v>106</v>
      </c>
      <c r="AR13" s="240" t="s">
        <v>106</v>
      </c>
      <c r="AS13" s="240" t="s">
        <v>106</v>
      </c>
      <c r="AT13" s="240" t="s">
        <v>106</v>
      </c>
      <c r="AU13" s="240" t="s">
        <v>106</v>
      </c>
      <c r="AV13" s="240" t="s">
        <v>106</v>
      </c>
    </row>
    <row r="14" spans="1:49" s="27" customFormat="1" ht="18.95" customHeight="1" x14ac:dyDescent="0.15">
      <c r="A14" s="800"/>
      <c r="B14" s="7" t="s">
        <v>206</v>
      </c>
      <c r="C14" s="30" t="s">
        <v>209</v>
      </c>
      <c r="D14" s="30" t="s">
        <v>210</v>
      </c>
      <c r="E14" s="30" t="s">
        <v>211</v>
      </c>
      <c r="F14" s="30" t="s">
        <v>212</v>
      </c>
      <c r="G14" s="30" t="s">
        <v>279</v>
      </c>
      <c r="H14" s="30" t="s">
        <v>184</v>
      </c>
      <c r="I14" s="30" t="s">
        <v>185</v>
      </c>
      <c r="J14" s="30" t="s">
        <v>186</v>
      </c>
      <c r="K14" s="30" t="s">
        <v>926</v>
      </c>
      <c r="L14" s="38" t="s">
        <v>925</v>
      </c>
      <c r="M14" s="38" t="s">
        <v>927</v>
      </c>
      <c r="N14" s="243" t="s">
        <v>245</v>
      </c>
      <c r="O14" s="243" t="s">
        <v>245</v>
      </c>
      <c r="P14" s="243" t="s">
        <v>245</v>
      </c>
      <c r="Q14" s="243" t="s">
        <v>245</v>
      </c>
      <c r="R14" s="243" t="s">
        <v>245</v>
      </c>
      <c r="S14" s="243" t="s">
        <v>245</v>
      </c>
      <c r="T14" s="240" t="s">
        <v>245</v>
      </c>
      <c r="U14" s="240" t="s">
        <v>245</v>
      </c>
      <c r="V14" s="240" t="s">
        <v>245</v>
      </c>
      <c r="W14" s="240" t="s">
        <v>245</v>
      </c>
      <c r="X14" s="240" t="s">
        <v>245</v>
      </c>
      <c r="Y14" s="240" t="s">
        <v>245</v>
      </c>
      <c r="Z14" s="240" t="s">
        <v>245</v>
      </c>
      <c r="AA14" s="240" t="s">
        <v>245</v>
      </c>
      <c r="AB14" s="240" t="s">
        <v>245</v>
      </c>
      <c r="AC14" s="240" t="s">
        <v>245</v>
      </c>
      <c r="AD14" s="240" t="s">
        <v>245</v>
      </c>
      <c r="AE14" s="240" t="s">
        <v>245</v>
      </c>
      <c r="AF14" s="240" t="s">
        <v>245</v>
      </c>
      <c r="AG14" s="240" t="s">
        <v>245</v>
      </c>
      <c r="AH14" s="240" t="s">
        <v>245</v>
      </c>
      <c r="AI14" s="240" t="s">
        <v>245</v>
      </c>
      <c r="AJ14" s="240" t="s">
        <v>245</v>
      </c>
      <c r="AK14" s="240" t="s">
        <v>245</v>
      </c>
      <c r="AL14" s="240" t="s">
        <v>245</v>
      </c>
      <c r="AM14" s="240" t="s">
        <v>245</v>
      </c>
      <c r="AN14" s="240" t="s">
        <v>245</v>
      </c>
      <c r="AO14" s="240" t="s">
        <v>245</v>
      </c>
      <c r="AP14" s="240" t="s">
        <v>245</v>
      </c>
      <c r="AQ14" s="240" t="s">
        <v>245</v>
      </c>
      <c r="AR14" s="240" t="s">
        <v>245</v>
      </c>
      <c r="AS14" s="240" t="s">
        <v>245</v>
      </c>
      <c r="AT14" s="240" t="s">
        <v>245</v>
      </c>
      <c r="AU14" s="240" t="s">
        <v>245</v>
      </c>
      <c r="AV14" s="240" t="s">
        <v>245</v>
      </c>
    </row>
    <row r="15" spans="1:49" s="27" customFormat="1" ht="18.95" customHeight="1" x14ac:dyDescent="0.15">
      <c r="A15" s="800"/>
      <c r="B15" s="7" t="s">
        <v>136</v>
      </c>
      <c r="C15" s="34" t="s">
        <v>47</v>
      </c>
      <c r="D15" s="34" t="s">
        <v>48</v>
      </c>
      <c r="E15" s="34" t="s">
        <v>49</v>
      </c>
      <c r="F15" s="34" t="s">
        <v>50</v>
      </c>
      <c r="G15" s="34" t="s">
        <v>175</v>
      </c>
      <c r="H15" s="34" t="s">
        <v>1121</v>
      </c>
      <c r="I15" s="34" t="s">
        <v>51</v>
      </c>
      <c r="J15" s="34" t="s">
        <v>52</v>
      </c>
      <c r="K15" s="34" t="s">
        <v>53</v>
      </c>
      <c r="L15" s="34" t="s">
        <v>54</v>
      </c>
      <c r="M15" s="34" t="s">
        <v>55</v>
      </c>
      <c r="N15" s="34" t="s">
        <v>56</v>
      </c>
      <c r="O15" s="34" t="s">
        <v>57</v>
      </c>
      <c r="P15" s="240" t="s">
        <v>735</v>
      </c>
      <c r="Q15" s="240" t="s">
        <v>106</v>
      </c>
      <c r="R15" s="240" t="s">
        <v>106</v>
      </c>
      <c r="S15" s="240" t="s">
        <v>106</v>
      </c>
      <c r="T15" s="240" t="s">
        <v>106</v>
      </c>
      <c r="U15" s="240" t="s">
        <v>106</v>
      </c>
      <c r="V15" s="240" t="s">
        <v>106</v>
      </c>
      <c r="W15" s="240" t="s">
        <v>106</v>
      </c>
      <c r="X15" s="240" t="s">
        <v>106</v>
      </c>
      <c r="Y15" s="240" t="s">
        <v>106</v>
      </c>
      <c r="Z15" s="240" t="s">
        <v>106</v>
      </c>
      <c r="AA15" s="240" t="s">
        <v>106</v>
      </c>
      <c r="AB15" s="240" t="s">
        <v>106</v>
      </c>
      <c r="AC15" s="240" t="s">
        <v>106</v>
      </c>
      <c r="AD15" s="240" t="s">
        <v>106</v>
      </c>
      <c r="AE15" s="240" t="s">
        <v>106</v>
      </c>
      <c r="AF15" s="240" t="s">
        <v>106</v>
      </c>
      <c r="AG15" s="240" t="s">
        <v>106</v>
      </c>
      <c r="AH15" s="240" t="s">
        <v>106</v>
      </c>
      <c r="AI15" s="240" t="s">
        <v>106</v>
      </c>
      <c r="AJ15" s="240" t="s">
        <v>106</v>
      </c>
      <c r="AK15" s="240" t="s">
        <v>106</v>
      </c>
      <c r="AL15" s="240" t="s">
        <v>106</v>
      </c>
      <c r="AM15" s="240" t="s">
        <v>106</v>
      </c>
      <c r="AN15" s="240" t="s">
        <v>106</v>
      </c>
      <c r="AO15" s="240" t="s">
        <v>106</v>
      </c>
      <c r="AP15" s="240" t="s">
        <v>106</v>
      </c>
      <c r="AQ15" s="240" t="s">
        <v>106</v>
      </c>
      <c r="AR15" s="240" t="s">
        <v>106</v>
      </c>
      <c r="AS15" s="240" t="s">
        <v>106</v>
      </c>
      <c r="AT15" s="240" t="s">
        <v>106</v>
      </c>
      <c r="AU15" s="240" t="s">
        <v>106</v>
      </c>
      <c r="AV15" s="240" t="s">
        <v>106</v>
      </c>
    </row>
    <row r="16" spans="1:49" s="27" customFormat="1" ht="18.95" customHeight="1" x14ac:dyDescent="0.15">
      <c r="A16" s="800"/>
      <c r="B16" s="7" t="s">
        <v>252</v>
      </c>
      <c r="C16" s="34" t="s">
        <v>253</v>
      </c>
      <c r="D16" s="17" t="s">
        <v>274</v>
      </c>
      <c r="E16" s="17" t="s">
        <v>275</v>
      </c>
      <c r="F16" s="17" t="s">
        <v>1117</v>
      </c>
      <c r="G16" s="240" t="s">
        <v>106</v>
      </c>
      <c r="H16" s="240" t="s">
        <v>106</v>
      </c>
      <c r="I16" s="240" t="s">
        <v>106</v>
      </c>
      <c r="J16" s="240" t="s">
        <v>106</v>
      </c>
      <c r="K16" s="240" t="s">
        <v>106</v>
      </c>
      <c r="L16" s="240" t="s">
        <v>106</v>
      </c>
      <c r="M16" s="240" t="s">
        <v>106</v>
      </c>
      <c r="N16" s="240" t="s">
        <v>106</v>
      </c>
      <c r="O16" s="240" t="s">
        <v>106</v>
      </c>
      <c r="P16" s="240" t="s">
        <v>106</v>
      </c>
      <c r="Q16" s="240" t="s">
        <v>106</v>
      </c>
      <c r="R16" s="240" t="s">
        <v>106</v>
      </c>
      <c r="S16" s="240" t="s">
        <v>106</v>
      </c>
      <c r="T16" s="240" t="s">
        <v>106</v>
      </c>
      <c r="U16" s="240" t="s">
        <v>106</v>
      </c>
      <c r="V16" s="240" t="s">
        <v>106</v>
      </c>
      <c r="W16" s="240" t="s">
        <v>106</v>
      </c>
      <c r="X16" s="240" t="s">
        <v>106</v>
      </c>
      <c r="Y16" s="240" t="s">
        <v>106</v>
      </c>
      <c r="Z16" s="240" t="s">
        <v>106</v>
      </c>
      <c r="AA16" s="240" t="s">
        <v>106</v>
      </c>
      <c r="AB16" s="240" t="s">
        <v>106</v>
      </c>
      <c r="AC16" s="240" t="s">
        <v>106</v>
      </c>
      <c r="AD16" s="240" t="s">
        <v>106</v>
      </c>
      <c r="AE16" s="240" t="s">
        <v>106</v>
      </c>
      <c r="AF16" s="240" t="s">
        <v>106</v>
      </c>
      <c r="AG16" s="240" t="s">
        <v>106</v>
      </c>
      <c r="AH16" s="240" t="s">
        <v>106</v>
      </c>
      <c r="AI16" s="240" t="s">
        <v>106</v>
      </c>
      <c r="AJ16" s="240" t="s">
        <v>106</v>
      </c>
      <c r="AK16" s="240" t="s">
        <v>106</v>
      </c>
      <c r="AL16" s="240" t="s">
        <v>106</v>
      </c>
      <c r="AM16" s="240" t="s">
        <v>106</v>
      </c>
      <c r="AN16" s="240" t="s">
        <v>106</v>
      </c>
      <c r="AO16" s="240" t="s">
        <v>106</v>
      </c>
      <c r="AP16" s="240" t="s">
        <v>106</v>
      </c>
      <c r="AQ16" s="240" t="s">
        <v>106</v>
      </c>
      <c r="AR16" s="240" t="s">
        <v>106</v>
      </c>
      <c r="AS16" s="240" t="s">
        <v>106</v>
      </c>
      <c r="AT16" s="240" t="s">
        <v>106</v>
      </c>
      <c r="AU16" s="240" t="s">
        <v>106</v>
      </c>
      <c r="AV16" s="240" t="s">
        <v>106</v>
      </c>
    </row>
    <row r="17" spans="1:50" s="27" customFormat="1" ht="18.95" customHeight="1" x14ac:dyDescent="0.15">
      <c r="A17" s="800"/>
      <c r="B17" s="8" t="s">
        <v>234</v>
      </c>
      <c r="C17" s="31" t="s">
        <v>231</v>
      </c>
      <c r="D17" s="17" t="s">
        <v>232</v>
      </c>
      <c r="E17" s="240" t="s">
        <v>254</v>
      </c>
      <c r="F17" s="240" t="s">
        <v>1036</v>
      </c>
      <c r="G17" s="240" t="s">
        <v>106</v>
      </c>
      <c r="H17" s="240" t="s">
        <v>106</v>
      </c>
      <c r="I17" s="240" t="s">
        <v>106</v>
      </c>
      <c r="J17" s="240" t="s">
        <v>106</v>
      </c>
      <c r="K17" s="240" t="s">
        <v>106</v>
      </c>
      <c r="L17" s="240" t="s">
        <v>106</v>
      </c>
      <c r="M17" s="240" t="s">
        <v>106</v>
      </c>
      <c r="N17" s="240" t="s">
        <v>106</v>
      </c>
      <c r="O17" s="240" t="s">
        <v>106</v>
      </c>
      <c r="P17" s="240" t="s">
        <v>106</v>
      </c>
      <c r="Q17" s="240" t="s">
        <v>106</v>
      </c>
      <c r="R17" s="240" t="s">
        <v>106</v>
      </c>
      <c r="S17" s="240" t="s">
        <v>106</v>
      </c>
      <c r="T17" s="240" t="s">
        <v>106</v>
      </c>
      <c r="U17" s="240" t="s">
        <v>106</v>
      </c>
      <c r="V17" s="240" t="s">
        <v>106</v>
      </c>
      <c r="W17" s="240" t="s">
        <v>106</v>
      </c>
      <c r="X17" s="240" t="s">
        <v>106</v>
      </c>
      <c r="Y17" s="240" t="s">
        <v>106</v>
      </c>
      <c r="Z17" s="240" t="s">
        <v>106</v>
      </c>
      <c r="AA17" s="240" t="s">
        <v>106</v>
      </c>
      <c r="AB17" s="240" t="s">
        <v>106</v>
      </c>
      <c r="AC17" s="240" t="s">
        <v>106</v>
      </c>
      <c r="AD17" s="240" t="s">
        <v>106</v>
      </c>
      <c r="AE17" s="240" t="s">
        <v>106</v>
      </c>
      <c r="AF17" s="240" t="s">
        <v>106</v>
      </c>
      <c r="AG17" s="240" t="s">
        <v>106</v>
      </c>
      <c r="AH17" s="240" t="s">
        <v>106</v>
      </c>
      <c r="AI17" s="240" t="s">
        <v>106</v>
      </c>
      <c r="AJ17" s="240" t="s">
        <v>106</v>
      </c>
      <c r="AK17" s="240" t="s">
        <v>106</v>
      </c>
      <c r="AL17" s="240" t="s">
        <v>106</v>
      </c>
      <c r="AM17" s="240" t="s">
        <v>106</v>
      </c>
      <c r="AN17" s="240" t="s">
        <v>106</v>
      </c>
      <c r="AO17" s="240" t="s">
        <v>106</v>
      </c>
      <c r="AP17" s="240" t="s">
        <v>106</v>
      </c>
      <c r="AQ17" s="240" t="s">
        <v>106</v>
      </c>
      <c r="AR17" s="240" t="s">
        <v>106</v>
      </c>
      <c r="AS17" s="240" t="s">
        <v>106</v>
      </c>
      <c r="AT17" s="240" t="s">
        <v>106</v>
      </c>
      <c r="AU17" s="240" t="s">
        <v>106</v>
      </c>
      <c r="AV17" s="240" t="s">
        <v>106</v>
      </c>
    </row>
    <row r="18" spans="1:50" s="27" customFormat="1" ht="18.95" customHeight="1" x14ac:dyDescent="0.15">
      <c r="A18" s="800"/>
      <c r="B18" s="8" t="s">
        <v>216</v>
      </c>
      <c r="C18" s="34" t="s">
        <v>217</v>
      </c>
      <c r="D18" s="237" t="s">
        <v>680</v>
      </c>
      <c r="E18" s="243" t="s">
        <v>941</v>
      </c>
      <c r="F18" s="240" t="s">
        <v>106</v>
      </c>
      <c r="G18" s="240" t="s">
        <v>106</v>
      </c>
      <c r="H18" s="240" t="s">
        <v>106</v>
      </c>
      <c r="I18" s="240" t="s">
        <v>106</v>
      </c>
      <c r="J18" s="240" t="s">
        <v>106</v>
      </c>
      <c r="K18" s="240" t="s">
        <v>106</v>
      </c>
      <c r="L18" s="240" t="s">
        <v>106</v>
      </c>
      <c r="M18" s="240" t="s">
        <v>106</v>
      </c>
      <c r="N18" s="240" t="s">
        <v>106</v>
      </c>
      <c r="O18" s="240" t="s">
        <v>106</v>
      </c>
      <c r="P18" s="240" t="s">
        <v>106</v>
      </c>
      <c r="Q18" s="240" t="s">
        <v>106</v>
      </c>
      <c r="R18" s="240" t="s">
        <v>106</v>
      </c>
      <c r="S18" s="240" t="s">
        <v>106</v>
      </c>
      <c r="T18" s="240" t="s">
        <v>106</v>
      </c>
      <c r="U18" s="240" t="s">
        <v>106</v>
      </c>
      <c r="V18" s="240" t="s">
        <v>106</v>
      </c>
      <c r="W18" s="240" t="s">
        <v>106</v>
      </c>
      <c r="X18" s="240" t="s">
        <v>106</v>
      </c>
      <c r="Y18" s="240" t="s">
        <v>106</v>
      </c>
      <c r="Z18" s="240" t="s">
        <v>106</v>
      </c>
      <c r="AA18" s="240" t="s">
        <v>106</v>
      </c>
      <c r="AB18" s="240" t="s">
        <v>106</v>
      </c>
      <c r="AC18" s="240" t="s">
        <v>106</v>
      </c>
      <c r="AD18" s="240" t="s">
        <v>106</v>
      </c>
      <c r="AE18" s="240" t="s">
        <v>106</v>
      </c>
      <c r="AF18" s="240" t="s">
        <v>106</v>
      </c>
      <c r="AG18" s="240" t="s">
        <v>106</v>
      </c>
      <c r="AH18" s="240" t="s">
        <v>106</v>
      </c>
      <c r="AI18" s="240" t="s">
        <v>106</v>
      </c>
      <c r="AJ18" s="240" t="s">
        <v>106</v>
      </c>
      <c r="AK18" s="240" t="s">
        <v>106</v>
      </c>
      <c r="AL18" s="240" t="s">
        <v>106</v>
      </c>
      <c r="AM18" s="240" t="s">
        <v>106</v>
      </c>
      <c r="AN18" s="240" t="s">
        <v>106</v>
      </c>
      <c r="AO18" s="240" t="s">
        <v>106</v>
      </c>
      <c r="AP18" s="240" t="s">
        <v>106</v>
      </c>
      <c r="AQ18" s="240" t="s">
        <v>106</v>
      </c>
      <c r="AR18" s="240" t="s">
        <v>106</v>
      </c>
      <c r="AS18" s="240" t="s">
        <v>106</v>
      </c>
      <c r="AT18" s="240" t="s">
        <v>106</v>
      </c>
      <c r="AU18" s="240" t="s">
        <v>106</v>
      </c>
      <c r="AV18" s="240" t="s">
        <v>106</v>
      </c>
    </row>
    <row r="19" spans="1:50" ht="18.95" customHeight="1" x14ac:dyDescent="0.15">
      <c r="A19" s="800"/>
      <c r="B19" s="6" t="s">
        <v>137</v>
      </c>
      <c r="C19" s="38">
        <v>2545702</v>
      </c>
      <c r="D19" s="38">
        <v>2545703</v>
      </c>
      <c r="E19" s="240" t="s">
        <v>106</v>
      </c>
      <c r="F19" s="240" t="s">
        <v>106</v>
      </c>
      <c r="G19" s="240" t="s">
        <v>106</v>
      </c>
      <c r="H19" s="240" t="s">
        <v>106</v>
      </c>
      <c r="I19" s="240" t="s">
        <v>106</v>
      </c>
      <c r="J19" s="240" t="s">
        <v>106</v>
      </c>
      <c r="K19" s="240" t="s">
        <v>106</v>
      </c>
      <c r="L19" s="240" t="s">
        <v>106</v>
      </c>
      <c r="M19" s="240" t="s">
        <v>106</v>
      </c>
      <c r="N19" s="240" t="s">
        <v>106</v>
      </c>
      <c r="O19" s="240" t="s">
        <v>106</v>
      </c>
      <c r="P19" s="240" t="s">
        <v>106</v>
      </c>
      <c r="Q19" s="240" t="s">
        <v>106</v>
      </c>
      <c r="R19" s="240" t="s">
        <v>106</v>
      </c>
      <c r="S19" s="240" t="s">
        <v>106</v>
      </c>
      <c r="T19" s="240" t="s">
        <v>106</v>
      </c>
      <c r="U19" s="240" t="s">
        <v>106</v>
      </c>
      <c r="V19" s="240" t="s">
        <v>106</v>
      </c>
      <c r="W19" s="240" t="s">
        <v>106</v>
      </c>
      <c r="X19" s="240" t="s">
        <v>106</v>
      </c>
      <c r="Y19" s="240" t="s">
        <v>106</v>
      </c>
      <c r="Z19" s="240" t="s">
        <v>106</v>
      </c>
      <c r="AA19" s="240" t="s">
        <v>106</v>
      </c>
      <c r="AB19" s="240" t="s">
        <v>106</v>
      </c>
      <c r="AC19" s="240" t="s">
        <v>106</v>
      </c>
      <c r="AD19" s="240" t="s">
        <v>106</v>
      </c>
      <c r="AE19" s="240" t="s">
        <v>106</v>
      </c>
      <c r="AF19" s="240" t="s">
        <v>106</v>
      </c>
      <c r="AG19" s="240" t="s">
        <v>106</v>
      </c>
      <c r="AH19" s="240" t="s">
        <v>106</v>
      </c>
      <c r="AI19" s="240" t="s">
        <v>106</v>
      </c>
      <c r="AJ19" s="240" t="s">
        <v>106</v>
      </c>
      <c r="AK19" s="240" t="s">
        <v>106</v>
      </c>
      <c r="AL19" s="240" t="s">
        <v>106</v>
      </c>
      <c r="AM19" s="240" t="s">
        <v>106</v>
      </c>
      <c r="AN19" s="240" t="s">
        <v>106</v>
      </c>
      <c r="AO19" s="240" t="s">
        <v>106</v>
      </c>
      <c r="AP19" s="240" t="s">
        <v>106</v>
      </c>
      <c r="AQ19" s="240" t="s">
        <v>106</v>
      </c>
      <c r="AR19" s="240" t="s">
        <v>106</v>
      </c>
      <c r="AS19" s="240" t="s">
        <v>106</v>
      </c>
      <c r="AT19" s="240" t="s">
        <v>106</v>
      </c>
      <c r="AU19" s="240" t="s">
        <v>106</v>
      </c>
      <c r="AV19" s="240" t="s">
        <v>106</v>
      </c>
    </row>
    <row r="20" spans="1:50" ht="18.95" customHeight="1" x14ac:dyDescent="0.15">
      <c r="A20" s="800"/>
      <c r="B20" s="9" t="s">
        <v>1102</v>
      </c>
      <c r="C20" s="38" t="s">
        <v>1103</v>
      </c>
      <c r="D20" s="240" t="s">
        <v>106</v>
      </c>
      <c r="E20" s="240" t="s">
        <v>106</v>
      </c>
      <c r="F20" s="240" t="s">
        <v>106</v>
      </c>
      <c r="G20" s="240" t="s">
        <v>106</v>
      </c>
      <c r="H20" s="240" t="s">
        <v>106</v>
      </c>
      <c r="I20" s="240" t="s">
        <v>106</v>
      </c>
      <c r="J20" s="240" t="s">
        <v>106</v>
      </c>
      <c r="K20" s="240" t="s">
        <v>106</v>
      </c>
      <c r="L20" s="240" t="s">
        <v>106</v>
      </c>
      <c r="M20" s="240" t="s">
        <v>106</v>
      </c>
      <c r="N20" s="240" t="s">
        <v>106</v>
      </c>
      <c r="O20" s="240" t="s">
        <v>106</v>
      </c>
      <c r="P20" s="240" t="s">
        <v>106</v>
      </c>
      <c r="Q20" s="240" t="s">
        <v>106</v>
      </c>
      <c r="R20" s="240" t="s">
        <v>106</v>
      </c>
      <c r="S20" s="240" t="s">
        <v>106</v>
      </c>
      <c r="T20" s="240" t="s">
        <v>106</v>
      </c>
      <c r="U20" s="240" t="s">
        <v>106</v>
      </c>
      <c r="V20" s="240" t="s">
        <v>106</v>
      </c>
      <c r="W20" s="240" t="s">
        <v>106</v>
      </c>
      <c r="X20" s="240" t="s">
        <v>106</v>
      </c>
      <c r="Y20" s="240" t="s">
        <v>106</v>
      </c>
      <c r="Z20" s="240" t="s">
        <v>106</v>
      </c>
      <c r="AA20" s="240" t="s">
        <v>106</v>
      </c>
      <c r="AB20" s="240" t="s">
        <v>106</v>
      </c>
      <c r="AC20" s="240" t="s">
        <v>106</v>
      </c>
      <c r="AD20" s="240" t="s">
        <v>106</v>
      </c>
      <c r="AE20" s="240" t="s">
        <v>106</v>
      </c>
      <c r="AF20" s="240" t="s">
        <v>106</v>
      </c>
      <c r="AG20" s="240" t="s">
        <v>106</v>
      </c>
      <c r="AH20" s="240" t="s">
        <v>106</v>
      </c>
      <c r="AI20" s="240" t="s">
        <v>106</v>
      </c>
      <c r="AJ20" s="240" t="s">
        <v>106</v>
      </c>
      <c r="AK20" s="240" t="s">
        <v>106</v>
      </c>
      <c r="AL20" s="240" t="s">
        <v>106</v>
      </c>
      <c r="AM20" s="240" t="s">
        <v>106</v>
      </c>
      <c r="AN20" s="240" t="s">
        <v>106</v>
      </c>
      <c r="AO20" s="240" t="s">
        <v>106</v>
      </c>
      <c r="AP20" s="240" t="s">
        <v>106</v>
      </c>
      <c r="AQ20" s="240" t="s">
        <v>106</v>
      </c>
      <c r="AR20" s="240" t="s">
        <v>106</v>
      </c>
      <c r="AS20" s="240" t="s">
        <v>106</v>
      </c>
      <c r="AT20" s="240" t="s">
        <v>106</v>
      </c>
      <c r="AU20" s="240" t="s">
        <v>106</v>
      </c>
      <c r="AV20" s="240" t="s">
        <v>106</v>
      </c>
    </row>
    <row r="21" spans="1:50" ht="18.95" customHeight="1" x14ac:dyDescent="0.15">
      <c r="A21" s="800"/>
      <c r="B21" s="9" t="s">
        <v>736</v>
      </c>
      <c r="C21" s="38" t="s">
        <v>737</v>
      </c>
      <c r="D21" s="38" t="s">
        <v>738</v>
      </c>
      <c r="E21" s="240" t="s">
        <v>1037</v>
      </c>
      <c r="F21" s="240" t="s">
        <v>1038</v>
      </c>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row>
    <row r="22" spans="1:50" ht="18.95" customHeight="1" x14ac:dyDescent="0.15">
      <c r="A22" s="800"/>
      <c r="B22" s="9" t="s">
        <v>248</v>
      </c>
      <c r="C22" s="38" t="s">
        <v>249</v>
      </c>
      <c r="D22" s="38" t="s">
        <v>250</v>
      </c>
      <c r="E22" s="38" t="s">
        <v>251</v>
      </c>
      <c r="F22" s="32" t="s">
        <v>739</v>
      </c>
      <c r="G22" s="32" t="s">
        <v>740</v>
      </c>
      <c r="H22" s="240" t="s">
        <v>106</v>
      </c>
      <c r="I22" s="240" t="s">
        <v>106</v>
      </c>
      <c r="J22" s="240" t="s">
        <v>106</v>
      </c>
      <c r="K22" s="240" t="s">
        <v>106</v>
      </c>
      <c r="L22" s="240" t="s">
        <v>106</v>
      </c>
      <c r="M22" s="240" t="s">
        <v>106</v>
      </c>
      <c r="N22" s="240" t="s">
        <v>106</v>
      </c>
      <c r="O22" s="240" t="s">
        <v>106</v>
      </c>
      <c r="P22" s="240" t="s">
        <v>106</v>
      </c>
      <c r="Q22" s="240" t="s">
        <v>106</v>
      </c>
      <c r="R22" s="240" t="s">
        <v>106</v>
      </c>
      <c r="S22" s="240" t="s">
        <v>106</v>
      </c>
      <c r="T22" s="240" t="s">
        <v>106</v>
      </c>
      <c r="U22" s="240" t="s">
        <v>106</v>
      </c>
      <c r="V22" s="240" t="s">
        <v>106</v>
      </c>
      <c r="W22" s="240" t="s">
        <v>106</v>
      </c>
      <c r="X22" s="240" t="s">
        <v>106</v>
      </c>
      <c r="Y22" s="240" t="s">
        <v>106</v>
      </c>
      <c r="Z22" s="240" t="s">
        <v>106</v>
      </c>
      <c r="AA22" s="240" t="s">
        <v>106</v>
      </c>
      <c r="AB22" s="240" t="s">
        <v>106</v>
      </c>
      <c r="AC22" s="240" t="s">
        <v>106</v>
      </c>
      <c r="AD22" s="240" t="s">
        <v>106</v>
      </c>
      <c r="AE22" s="240" t="s">
        <v>106</v>
      </c>
      <c r="AF22" s="240" t="s">
        <v>106</v>
      </c>
      <c r="AG22" s="240" t="s">
        <v>106</v>
      </c>
      <c r="AH22" s="240" t="s">
        <v>106</v>
      </c>
      <c r="AI22" s="240" t="s">
        <v>106</v>
      </c>
      <c r="AJ22" s="240" t="s">
        <v>106</v>
      </c>
      <c r="AK22" s="240" t="s">
        <v>106</v>
      </c>
      <c r="AL22" s="240" t="s">
        <v>106</v>
      </c>
      <c r="AM22" s="240" t="s">
        <v>106</v>
      </c>
      <c r="AN22" s="240" t="s">
        <v>106</v>
      </c>
      <c r="AO22" s="240" t="s">
        <v>106</v>
      </c>
      <c r="AP22" s="240" t="s">
        <v>106</v>
      </c>
      <c r="AQ22" s="240" t="s">
        <v>106</v>
      </c>
      <c r="AR22" s="240" t="s">
        <v>106</v>
      </c>
      <c r="AS22" s="240" t="s">
        <v>106</v>
      </c>
      <c r="AT22" s="240" t="s">
        <v>106</v>
      </c>
      <c r="AU22" s="240" t="s">
        <v>106</v>
      </c>
      <c r="AV22" s="240" t="s">
        <v>106</v>
      </c>
    </row>
    <row r="23" spans="1:50" s="27" customFormat="1" ht="18.95" customHeight="1" x14ac:dyDescent="0.15">
      <c r="A23" s="800"/>
      <c r="B23" s="7" t="s">
        <v>138</v>
      </c>
      <c r="C23" s="34" t="s">
        <v>58</v>
      </c>
      <c r="D23" s="34" t="s">
        <v>59</v>
      </c>
      <c r="E23" s="34" t="s">
        <v>60</v>
      </c>
      <c r="F23" s="34" t="s">
        <v>61</v>
      </c>
      <c r="G23" s="34" t="s">
        <v>62</v>
      </c>
      <c r="H23" s="34" t="s">
        <v>63</v>
      </c>
      <c r="I23" s="34" t="s">
        <v>64</v>
      </c>
      <c r="J23" s="34" t="s">
        <v>65</v>
      </c>
      <c r="K23" s="34" t="s">
        <v>66</v>
      </c>
      <c r="L23" s="34" t="s">
        <v>67</v>
      </c>
      <c r="M23" s="32" t="s">
        <v>159</v>
      </c>
      <c r="N23" s="32" t="s">
        <v>160</v>
      </c>
      <c r="O23" s="32" t="s">
        <v>161</v>
      </c>
      <c r="P23" s="32" t="s">
        <v>162</v>
      </c>
      <c r="Q23" s="240" t="s">
        <v>106</v>
      </c>
      <c r="R23" s="240" t="s">
        <v>106</v>
      </c>
      <c r="S23" s="240" t="s">
        <v>106</v>
      </c>
      <c r="T23" s="240" t="s">
        <v>106</v>
      </c>
      <c r="U23" s="240" t="s">
        <v>106</v>
      </c>
      <c r="V23" s="240" t="s">
        <v>106</v>
      </c>
      <c r="W23" s="240" t="s">
        <v>106</v>
      </c>
      <c r="X23" s="240" t="s">
        <v>106</v>
      </c>
      <c r="Y23" s="240" t="s">
        <v>106</v>
      </c>
      <c r="Z23" s="240" t="s">
        <v>106</v>
      </c>
      <c r="AA23" s="240" t="s">
        <v>106</v>
      </c>
      <c r="AB23" s="240" t="s">
        <v>106</v>
      </c>
      <c r="AC23" s="240" t="s">
        <v>106</v>
      </c>
      <c r="AD23" s="240" t="s">
        <v>106</v>
      </c>
      <c r="AE23" s="240" t="s">
        <v>106</v>
      </c>
      <c r="AF23" s="240" t="s">
        <v>106</v>
      </c>
      <c r="AG23" s="240" t="s">
        <v>106</v>
      </c>
      <c r="AH23" s="240" t="s">
        <v>106</v>
      </c>
      <c r="AI23" s="240" t="s">
        <v>106</v>
      </c>
      <c r="AJ23" s="240" t="s">
        <v>106</v>
      </c>
      <c r="AK23" s="240" t="s">
        <v>106</v>
      </c>
      <c r="AL23" s="240" t="s">
        <v>106</v>
      </c>
      <c r="AM23" s="240" t="s">
        <v>106</v>
      </c>
      <c r="AN23" s="240" t="s">
        <v>106</v>
      </c>
      <c r="AO23" s="240" t="s">
        <v>106</v>
      </c>
      <c r="AP23" s="240" t="s">
        <v>106</v>
      </c>
      <c r="AQ23" s="240" t="s">
        <v>106</v>
      </c>
    </row>
    <row r="24" spans="1:50" s="27" customFormat="1" ht="18.95" customHeight="1" x14ac:dyDescent="0.15">
      <c r="A24" s="800"/>
      <c r="B24" s="7" t="s">
        <v>1016</v>
      </c>
      <c r="C24" s="34" t="s">
        <v>1017</v>
      </c>
      <c r="D24" s="34" t="s">
        <v>1018</v>
      </c>
      <c r="E24" s="34" t="s">
        <v>1086</v>
      </c>
      <c r="F24" s="34" t="s">
        <v>1126</v>
      </c>
      <c r="G24" s="34"/>
      <c r="H24" s="34"/>
      <c r="I24" s="34"/>
      <c r="J24" s="34"/>
      <c r="K24" s="34"/>
      <c r="L24" s="34"/>
      <c r="M24" s="34"/>
      <c r="N24" s="34"/>
      <c r="O24" s="34"/>
      <c r="P24" s="34"/>
      <c r="Q24" s="34"/>
      <c r="R24" s="32"/>
      <c r="S24" s="32"/>
      <c r="T24" s="32"/>
      <c r="U24" s="32"/>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row>
    <row r="25" spans="1:50" s="27" customFormat="1" ht="18.95" customHeight="1" x14ac:dyDescent="0.15">
      <c r="A25" s="800"/>
      <c r="B25" s="7" t="s">
        <v>182</v>
      </c>
      <c r="C25" s="32" t="s">
        <v>741</v>
      </c>
      <c r="D25" s="32" t="s">
        <v>742</v>
      </c>
      <c r="E25" s="240" t="s">
        <v>106</v>
      </c>
      <c r="F25" s="240" t="s">
        <v>106</v>
      </c>
      <c r="G25" s="240" t="s">
        <v>106</v>
      </c>
      <c r="H25" s="240" t="s">
        <v>106</v>
      </c>
      <c r="I25" s="240" t="s">
        <v>106</v>
      </c>
      <c r="J25" s="240" t="s">
        <v>106</v>
      </c>
      <c r="K25" s="240" t="s">
        <v>106</v>
      </c>
      <c r="L25" s="240" t="s">
        <v>106</v>
      </c>
      <c r="M25" s="240" t="s">
        <v>106</v>
      </c>
      <c r="N25" s="240" t="s">
        <v>106</v>
      </c>
      <c r="O25" s="240" t="s">
        <v>106</v>
      </c>
      <c r="P25" s="240" t="s">
        <v>106</v>
      </c>
      <c r="Q25" s="240" t="s">
        <v>106</v>
      </c>
      <c r="R25" s="240" t="s">
        <v>106</v>
      </c>
      <c r="S25" s="240" t="s">
        <v>106</v>
      </c>
      <c r="T25" s="240" t="s">
        <v>106</v>
      </c>
      <c r="U25" s="240" t="s">
        <v>106</v>
      </c>
      <c r="V25" s="240" t="s">
        <v>106</v>
      </c>
      <c r="W25" s="240" t="s">
        <v>106</v>
      </c>
      <c r="X25" s="240" t="s">
        <v>106</v>
      </c>
      <c r="Y25" s="240" t="s">
        <v>106</v>
      </c>
      <c r="Z25" s="240" t="s">
        <v>106</v>
      </c>
      <c r="AA25" s="240" t="s">
        <v>106</v>
      </c>
      <c r="AB25" s="240" t="s">
        <v>106</v>
      </c>
      <c r="AC25" s="240" t="s">
        <v>106</v>
      </c>
      <c r="AD25" s="240" t="s">
        <v>106</v>
      </c>
      <c r="AE25" s="240" t="s">
        <v>106</v>
      </c>
      <c r="AF25" s="240" t="s">
        <v>106</v>
      </c>
      <c r="AG25" s="240" t="s">
        <v>106</v>
      </c>
      <c r="AH25" s="240" t="s">
        <v>106</v>
      </c>
      <c r="AI25" s="240" t="s">
        <v>106</v>
      </c>
      <c r="AJ25" s="240" t="s">
        <v>106</v>
      </c>
      <c r="AK25" s="240" t="s">
        <v>106</v>
      </c>
      <c r="AL25" s="240" t="s">
        <v>106</v>
      </c>
      <c r="AM25" s="240" t="s">
        <v>106</v>
      </c>
      <c r="AN25" s="240" t="s">
        <v>106</v>
      </c>
      <c r="AO25" s="240" t="s">
        <v>106</v>
      </c>
      <c r="AP25" s="240" t="s">
        <v>106</v>
      </c>
      <c r="AQ25" s="240" t="s">
        <v>106</v>
      </c>
      <c r="AR25" s="240" t="s">
        <v>106</v>
      </c>
      <c r="AS25" s="240" t="s">
        <v>106</v>
      </c>
      <c r="AT25" s="240" t="s">
        <v>106</v>
      </c>
      <c r="AU25" s="240" t="s">
        <v>106</v>
      </c>
      <c r="AV25" s="240" t="s">
        <v>106</v>
      </c>
    </row>
    <row r="26" spans="1:50" s="27" customFormat="1" ht="18.95" customHeight="1" x14ac:dyDescent="0.15">
      <c r="A26" s="800"/>
      <c r="B26" s="7" t="s">
        <v>181</v>
      </c>
      <c r="C26" s="34" t="s">
        <v>68</v>
      </c>
      <c r="D26" s="34" t="s">
        <v>69</v>
      </c>
      <c r="E26" s="34" t="s">
        <v>70</v>
      </c>
      <c r="F26" s="34" t="s">
        <v>71</v>
      </c>
      <c r="G26" s="240" t="s">
        <v>202</v>
      </c>
      <c r="H26" s="240" t="s">
        <v>203</v>
      </c>
      <c r="I26" s="32" t="s">
        <v>743</v>
      </c>
      <c r="J26" s="240" t="s">
        <v>106</v>
      </c>
      <c r="K26" s="240" t="s">
        <v>106</v>
      </c>
      <c r="L26" s="240" t="s">
        <v>106</v>
      </c>
      <c r="M26" s="240" t="s">
        <v>106</v>
      </c>
      <c r="N26" s="240" t="s">
        <v>106</v>
      </c>
      <c r="O26" s="240" t="s">
        <v>106</v>
      </c>
      <c r="P26" s="240" t="s">
        <v>106</v>
      </c>
      <c r="Q26" s="240" t="s">
        <v>106</v>
      </c>
      <c r="R26" s="240" t="s">
        <v>106</v>
      </c>
      <c r="S26" s="240" t="s">
        <v>106</v>
      </c>
      <c r="T26" s="240" t="s">
        <v>106</v>
      </c>
      <c r="U26" s="240" t="s">
        <v>106</v>
      </c>
      <c r="V26" s="240" t="s">
        <v>106</v>
      </c>
      <c r="W26" s="240" t="s">
        <v>106</v>
      </c>
      <c r="X26" s="240" t="s">
        <v>106</v>
      </c>
      <c r="Y26" s="240" t="s">
        <v>106</v>
      </c>
      <c r="Z26" s="240" t="s">
        <v>106</v>
      </c>
      <c r="AA26" s="240" t="s">
        <v>106</v>
      </c>
      <c r="AB26" s="240" t="s">
        <v>106</v>
      </c>
      <c r="AC26" s="240" t="s">
        <v>106</v>
      </c>
      <c r="AD26" s="240" t="s">
        <v>106</v>
      </c>
      <c r="AE26" s="240" t="s">
        <v>106</v>
      </c>
      <c r="AF26" s="240" t="s">
        <v>106</v>
      </c>
      <c r="AG26" s="240" t="s">
        <v>106</v>
      </c>
      <c r="AH26" s="240" t="s">
        <v>106</v>
      </c>
      <c r="AI26" s="240" t="s">
        <v>106</v>
      </c>
      <c r="AJ26" s="240" t="s">
        <v>106</v>
      </c>
      <c r="AK26" s="240" t="s">
        <v>106</v>
      </c>
      <c r="AL26" s="240" t="s">
        <v>106</v>
      </c>
      <c r="AM26" s="240" t="s">
        <v>106</v>
      </c>
      <c r="AN26" s="240" t="s">
        <v>106</v>
      </c>
      <c r="AO26" s="240" t="s">
        <v>106</v>
      </c>
      <c r="AP26" s="240" t="s">
        <v>106</v>
      </c>
      <c r="AQ26" s="240" t="s">
        <v>106</v>
      </c>
      <c r="AR26" s="240" t="s">
        <v>106</v>
      </c>
      <c r="AS26" s="240" t="s">
        <v>106</v>
      </c>
      <c r="AT26" s="240" t="s">
        <v>106</v>
      </c>
      <c r="AU26" s="240" t="s">
        <v>106</v>
      </c>
      <c r="AV26" s="240" t="s">
        <v>106</v>
      </c>
    </row>
    <row r="27" spans="1:50" s="27" customFormat="1" ht="18.95" customHeight="1" x14ac:dyDescent="0.15">
      <c r="A27" s="800"/>
      <c r="B27" s="7" t="s">
        <v>139</v>
      </c>
      <c r="C27" s="34" t="s">
        <v>992</v>
      </c>
      <c r="D27" s="17" t="s">
        <v>247</v>
      </c>
      <c r="E27" s="37" t="s">
        <v>72</v>
      </c>
      <c r="F27" s="17" t="s">
        <v>73</v>
      </c>
      <c r="G27" s="17" t="s">
        <v>74</v>
      </c>
      <c r="H27" s="37" t="s">
        <v>75</v>
      </c>
      <c r="I27" s="17" t="s">
        <v>76</v>
      </c>
      <c r="J27" s="17" t="s">
        <v>77</v>
      </c>
      <c r="K27" s="17" t="s">
        <v>78</v>
      </c>
      <c r="L27" s="17" t="s">
        <v>79</v>
      </c>
      <c r="M27" s="17" t="s">
        <v>1027</v>
      </c>
      <c r="N27" s="17" t="s">
        <v>165</v>
      </c>
      <c r="O27" s="17" t="s">
        <v>80</v>
      </c>
      <c r="P27" s="17" t="s">
        <v>81</v>
      </c>
      <c r="Q27" s="17" t="s">
        <v>82</v>
      </c>
      <c r="R27" s="17" t="s">
        <v>83</v>
      </c>
      <c r="S27" s="17" t="s">
        <v>84</v>
      </c>
      <c r="T27" s="17" t="s">
        <v>85</v>
      </c>
      <c r="U27" s="17" t="s">
        <v>86</v>
      </c>
      <c r="V27" s="17" t="s">
        <v>246</v>
      </c>
      <c r="W27" s="240" t="s">
        <v>106</v>
      </c>
      <c r="X27" s="240" t="s">
        <v>106</v>
      </c>
      <c r="Y27" s="240" t="s">
        <v>106</v>
      </c>
      <c r="Z27" s="240" t="s">
        <v>106</v>
      </c>
      <c r="AA27" s="240" t="s">
        <v>106</v>
      </c>
      <c r="AB27" s="240" t="s">
        <v>106</v>
      </c>
      <c r="AC27" s="240" t="s">
        <v>106</v>
      </c>
      <c r="AD27" s="240" t="s">
        <v>106</v>
      </c>
      <c r="AE27" s="240" t="s">
        <v>106</v>
      </c>
      <c r="AF27" s="240" t="s">
        <v>106</v>
      </c>
      <c r="AG27" s="240" t="s">
        <v>106</v>
      </c>
      <c r="AH27" s="240" t="s">
        <v>106</v>
      </c>
      <c r="AI27" s="240" t="s">
        <v>106</v>
      </c>
      <c r="AJ27" s="240" t="s">
        <v>106</v>
      </c>
      <c r="AK27" s="240" t="s">
        <v>106</v>
      </c>
      <c r="AL27" s="240" t="s">
        <v>106</v>
      </c>
      <c r="AM27" s="240" t="s">
        <v>106</v>
      </c>
      <c r="AN27" s="240" t="s">
        <v>106</v>
      </c>
      <c r="AO27" s="240" t="s">
        <v>106</v>
      </c>
      <c r="AP27" s="240" t="s">
        <v>106</v>
      </c>
      <c r="AQ27" s="240" t="s">
        <v>106</v>
      </c>
      <c r="AR27" s="240" t="s">
        <v>106</v>
      </c>
      <c r="AS27" s="240" t="s">
        <v>106</v>
      </c>
      <c r="AT27" s="240" t="s">
        <v>106</v>
      </c>
      <c r="AU27" s="240" t="s">
        <v>106</v>
      </c>
      <c r="AV27" s="240" t="s">
        <v>106</v>
      </c>
      <c r="AW27" s="240" t="s">
        <v>106</v>
      </c>
      <c r="AX27" s="240" t="s">
        <v>106</v>
      </c>
    </row>
    <row r="28" spans="1:50" s="27" customFormat="1" ht="18.95" customHeight="1" x14ac:dyDescent="0.15">
      <c r="A28" s="800"/>
      <c r="B28" s="7" t="s">
        <v>112</v>
      </c>
      <c r="C28" s="34" t="s">
        <v>87</v>
      </c>
      <c r="D28" s="34" t="s">
        <v>88</v>
      </c>
      <c r="E28" s="240" t="s">
        <v>106</v>
      </c>
      <c r="F28" s="240" t="s">
        <v>106</v>
      </c>
      <c r="G28" s="240" t="s">
        <v>106</v>
      </c>
      <c r="H28" s="240" t="s">
        <v>106</v>
      </c>
      <c r="I28" s="240" t="s">
        <v>106</v>
      </c>
      <c r="J28" s="240" t="s">
        <v>106</v>
      </c>
      <c r="K28" s="240" t="s">
        <v>106</v>
      </c>
      <c r="L28" s="240" t="s">
        <v>106</v>
      </c>
      <c r="M28" s="240" t="s">
        <v>106</v>
      </c>
      <c r="N28" s="240" t="s">
        <v>106</v>
      </c>
      <c r="O28" s="240" t="s">
        <v>106</v>
      </c>
      <c r="P28" s="240" t="s">
        <v>106</v>
      </c>
      <c r="Q28" s="240" t="s">
        <v>106</v>
      </c>
      <c r="R28" s="240" t="s">
        <v>106</v>
      </c>
      <c r="S28" s="240" t="s">
        <v>106</v>
      </c>
      <c r="T28" s="240" t="s">
        <v>106</v>
      </c>
      <c r="U28" s="240" t="s">
        <v>106</v>
      </c>
      <c r="V28" s="240" t="s">
        <v>106</v>
      </c>
      <c r="W28" s="240" t="s">
        <v>106</v>
      </c>
      <c r="X28" s="240" t="s">
        <v>106</v>
      </c>
      <c r="Y28" s="240" t="s">
        <v>106</v>
      </c>
      <c r="Z28" s="240" t="s">
        <v>106</v>
      </c>
      <c r="AA28" s="240" t="s">
        <v>106</v>
      </c>
      <c r="AB28" s="240" t="s">
        <v>106</v>
      </c>
      <c r="AC28" s="240" t="s">
        <v>106</v>
      </c>
      <c r="AD28" s="240" t="s">
        <v>106</v>
      </c>
      <c r="AE28" s="240" t="s">
        <v>106</v>
      </c>
      <c r="AF28" s="240" t="s">
        <v>106</v>
      </c>
      <c r="AG28" s="240" t="s">
        <v>106</v>
      </c>
      <c r="AH28" s="240" t="s">
        <v>106</v>
      </c>
      <c r="AI28" s="240" t="s">
        <v>106</v>
      </c>
      <c r="AJ28" s="240" t="s">
        <v>106</v>
      </c>
      <c r="AK28" s="240" t="s">
        <v>106</v>
      </c>
      <c r="AL28" s="240" t="s">
        <v>106</v>
      </c>
      <c r="AM28" s="240" t="s">
        <v>106</v>
      </c>
      <c r="AN28" s="240" t="s">
        <v>106</v>
      </c>
      <c r="AO28" s="240" t="s">
        <v>106</v>
      </c>
      <c r="AP28" s="240" t="s">
        <v>106</v>
      </c>
      <c r="AQ28" s="240" t="s">
        <v>106</v>
      </c>
      <c r="AR28" s="240" t="s">
        <v>106</v>
      </c>
      <c r="AS28" s="240" t="s">
        <v>106</v>
      </c>
      <c r="AT28" s="240" t="s">
        <v>106</v>
      </c>
      <c r="AU28" s="240" t="s">
        <v>106</v>
      </c>
      <c r="AV28" s="240" t="s">
        <v>106</v>
      </c>
    </row>
    <row r="29" spans="1:50" s="27" customFormat="1" ht="18.95" customHeight="1" x14ac:dyDescent="0.15">
      <c r="A29" s="800"/>
      <c r="B29" s="7" t="s">
        <v>685</v>
      </c>
      <c r="C29" s="246" t="s">
        <v>686</v>
      </c>
      <c r="D29" s="246" t="s">
        <v>687</v>
      </c>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row>
    <row r="30" spans="1:50" s="27" customFormat="1" ht="18.95" customHeight="1" x14ac:dyDescent="0.15">
      <c r="A30" s="800"/>
      <c r="B30" s="7" t="s">
        <v>166</v>
      </c>
      <c r="C30" s="17" t="s">
        <v>235</v>
      </c>
      <c r="D30" s="17" t="s">
        <v>277</v>
      </c>
      <c r="E30" s="17" t="s">
        <v>278</v>
      </c>
      <c r="F30" s="240" t="s">
        <v>106</v>
      </c>
      <c r="G30" s="240" t="s">
        <v>106</v>
      </c>
      <c r="H30" s="240" t="s">
        <v>106</v>
      </c>
      <c r="I30" s="240" t="s">
        <v>106</v>
      </c>
      <c r="J30" s="240" t="s">
        <v>106</v>
      </c>
      <c r="K30" s="240" t="s">
        <v>106</v>
      </c>
      <c r="L30" s="240" t="s">
        <v>106</v>
      </c>
      <c r="M30" s="240" t="s">
        <v>106</v>
      </c>
      <c r="N30" s="240" t="s">
        <v>106</v>
      </c>
      <c r="O30" s="240" t="s">
        <v>106</v>
      </c>
      <c r="P30" s="240" t="s">
        <v>106</v>
      </c>
      <c r="Q30" s="240" t="s">
        <v>106</v>
      </c>
      <c r="R30" s="240" t="s">
        <v>106</v>
      </c>
      <c r="S30" s="240" t="s">
        <v>106</v>
      </c>
      <c r="T30" s="240" t="s">
        <v>106</v>
      </c>
      <c r="U30" s="240" t="s">
        <v>106</v>
      </c>
      <c r="V30" s="240" t="s">
        <v>106</v>
      </c>
      <c r="W30" s="240" t="s">
        <v>106</v>
      </c>
      <c r="X30" s="240" t="s">
        <v>106</v>
      </c>
      <c r="Y30" s="240" t="s">
        <v>106</v>
      </c>
      <c r="Z30" s="240" t="s">
        <v>106</v>
      </c>
      <c r="AA30" s="240" t="s">
        <v>106</v>
      </c>
      <c r="AB30" s="240" t="s">
        <v>106</v>
      </c>
      <c r="AC30" s="240" t="s">
        <v>106</v>
      </c>
      <c r="AD30" s="240" t="s">
        <v>106</v>
      </c>
      <c r="AE30" s="240" t="s">
        <v>106</v>
      </c>
      <c r="AF30" s="240" t="s">
        <v>106</v>
      </c>
      <c r="AG30" s="240" t="s">
        <v>106</v>
      </c>
      <c r="AH30" s="240" t="s">
        <v>106</v>
      </c>
      <c r="AI30" s="240" t="s">
        <v>106</v>
      </c>
      <c r="AJ30" s="240" t="s">
        <v>106</v>
      </c>
      <c r="AK30" s="240" t="s">
        <v>106</v>
      </c>
      <c r="AL30" s="240" t="s">
        <v>106</v>
      </c>
      <c r="AM30" s="240" t="s">
        <v>106</v>
      </c>
      <c r="AN30" s="240" t="s">
        <v>106</v>
      </c>
      <c r="AO30" s="240" t="s">
        <v>106</v>
      </c>
      <c r="AP30" s="240" t="s">
        <v>106</v>
      </c>
      <c r="AQ30" s="240" t="s">
        <v>106</v>
      </c>
      <c r="AR30" s="240" t="s">
        <v>106</v>
      </c>
      <c r="AS30" s="240" t="s">
        <v>106</v>
      </c>
      <c r="AT30" s="240" t="s">
        <v>106</v>
      </c>
      <c r="AU30" s="240" t="s">
        <v>106</v>
      </c>
      <c r="AV30" s="240" t="s">
        <v>106</v>
      </c>
    </row>
    <row r="31" spans="1:50" ht="18.95" customHeight="1" x14ac:dyDescent="0.15">
      <c r="A31" s="800"/>
      <c r="B31" s="9" t="s">
        <v>140</v>
      </c>
      <c r="C31" s="32" t="s">
        <v>89</v>
      </c>
      <c r="D31" s="32" t="s">
        <v>187</v>
      </c>
      <c r="E31" s="32" t="s">
        <v>188</v>
      </c>
      <c r="F31" s="32" t="s">
        <v>90</v>
      </c>
      <c r="G31" s="32" t="s">
        <v>189</v>
      </c>
      <c r="H31" s="32" t="s">
        <v>190</v>
      </c>
      <c r="I31" s="32" t="s">
        <v>91</v>
      </c>
      <c r="J31" s="240" t="s">
        <v>191</v>
      </c>
      <c r="K31" s="240" t="s">
        <v>192</v>
      </c>
      <c r="L31" s="32" t="s">
        <v>220</v>
      </c>
      <c r="M31" s="32" t="s">
        <v>221</v>
      </c>
      <c r="N31" s="32" t="s">
        <v>222</v>
      </c>
      <c r="O31" s="32" t="s">
        <v>223</v>
      </c>
      <c r="P31" s="240" t="s">
        <v>106</v>
      </c>
      <c r="Q31" s="240" t="s">
        <v>106</v>
      </c>
      <c r="R31" s="240" t="s">
        <v>106</v>
      </c>
      <c r="S31" s="240" t="s">
        <v>106</v>
      </c>
      <c r="T31" s="240" t="s">
        <v>106</v>
      </c>
      <c r="U31" s="240" t="s">
        <v>106</v>
      </c>
      <c r="V31" s="240" t="s">
        <v>106</v>
      </c>
      <c r="W31" s="240" t="s">
        <v>106</v>
      </c>
      <c r="X31" s="240" t="s">
        <v>106</v>
      </c>
      <c r="Y31" s="240" t="s">
        <v>106</v>
      </c>
      <c r="Z31" s="240" t="s">
        <v>106</v>
      </c>
      <c r="AA31" s="240" t="s">
        <v>106</v>
      </c>
      <c r="AB31" s="240" t="s">
        <v>106</v>
      </c>
      <c r="AC31" s="240" t="s">
        <v>106</v>
      </c>
      <c r="AD31" s="240" t="s">
        <v>106</v>
      </c>
      <c r="AE31" s="240" t="s">
        <v>106</v>
      </c>
      <c r="AF31" s="240" t="s">
        <v>106</v>
      </c>
      <c r="AG31" s="240" t="s">
        <v>106</v>
      </c>
      <c r="AH31" s="240" t="s">
        <v>106</v>
      </c>
      <c r="AI31" s="240" t="s">
        <v>106</v>
      </c>
      <c r="AJ31" s="240" t="s">
        <v>106</v>
      </c>
      <c r="AK31" s="240" t="s">
        <v>106</v>
      </c>
      <c r="AL31" s="240" t="s">
        <v>106</v>
      </c>
      <c r="AM31" s="240" t="s">
        <v>106</v>
      </c>
      <c r="AN31" s="240" t="s">
        <v>106</v>
      </c>
      <c r="AO31" s="240" t="s">
        <v>106</v>
      </c>
      <c r="AP31" s="240" t="s">
        <v>106</v>
      </c>
      <c r="AQ31" s="240" t="s">
        <v>106</v>
      </c>
      <c r="AR31" s="240" t="s">
        <v>106</v>
      </c>
      <c r="AS31" s="240" t="s">
        <v>106</v>
      </c>
      <c r="AT31" s="240" t="s">
        <v>106</v>
      </c>
      <c r="AU31" s="240" t="s">
        <v>106</v>
      </c>
      <c r="AV31" s="240" t="s">
        <v>106</v>
      </c>
    </row>
    <row r="32" spans="1:50" s="27" customFormat="1" ht="18.95" customHeight="1" x14ac:dyDescent="0.15">
      <c r="A32" s="800"/>
      <c r="B32" s="7" t="s">
        <v>141</v>
      </c>
      <c r="C32" s="34" t="s">
        <v>92</v>
      </c>
      <c r="D32" s="34" t="s">
        <v>93</v>
      </c>
      <c r="E32" s="34" t="s">
        <v>94</v>
      </c>
      <c r="F32" s="34" t="s">
        <v>95</v>
      </c>
      <c r="G32" s="34" t="s">
        <v>96</v>
      </c>
      <c r="H32" s="34" t="s">
        <v>97</v>
      </c>
      <c r="I32" s="34" t="s">
        <v>98</v>
      </c>
      <c r="J32" s="34" t="s">
        <v>99</v>
      </c>
      <c r="K32" s="34" t="s">
        <v>100</v>
      </c>
      <c r="L32" s="34" t="s">
        <v>101</v>
      </c>
      <c r="M32" s="34" t="s">
        <v>102</v>
      </c>
      <c r="N32" s="34" t="s">
        <v>103</v>
      </c>
      <c r="O32" s="34" t="s">
        <v>104</v>
      </c>
      <c r="P32" s="240" t="s">
        <v>106</v>
      </c>
      <c r="Q32" s="240" t="s">
        <v>106</v>
      </c>
      <c r="R32" s="240" t="s">
        <v>106</v>
      </c>
      <c r="S32" s="240" t="s">
        <v>106</v>
      </c>
      <c r="T32" s="240" t="s">
        <v>106</v>
      </c>
      <c r="U32" s="240" t="s">
        <v>106</v>
      </c>
      <c r="V32" s="240" t="s">
        <v>106</v>
      </c>
      <c r="W32" s="240" t="s">
        <v>106</v>
      </c>
      <c r="X32" s="240" t="s">
        <v>106</v>
      </c>
      <c r="Y32" s="240" t="s">
        <v>106</v>
      </c>
      <c r="Z32" s="240" t="s">
        <v>106</v>
      </c>
      <c r="AA32" s="240" t="s">
        <v>106</v>
      </c>
      <c r="AB32" s="240" t="s">
        <v>106</v>
      </c>
      <c r="AC32" s="240" t="s">
        <v>106</v>
      </c>
      <c r="AD32" s="240" t="s">
        <v>106</v>
      </c>
      <c r="AE32" s="240" t="s">
        <v>106</v>
      </c>
      <c r="AF32" s="240" t="s">
        <v>106</v>
      </c>
      <c r="AG32" s="240" t="s">
        <v>106</v>
      </c>
      <c r="AH32" s="240" t="s">
        <v>106</v>
      </c>
      <c r="AI32" s="240" t="s">
        <v>106</v>
      </c>
      <c r="AJ32" s="240" t="s">
        <v>106</v>
      </c>
      <c r="AK32" s="240" t="s">
        <v>106</v>
      </c>
      <c r="AL32" s="240" t="s">
        <v>106</v>
      </c>
      <c r="AM32" s="240" t="s">
        <v>106</v>
      </c>
      <c r="AN32" s="240" t="s">
        <v>106</v>
      </c>
      <c r="AO32" s="240" t="s">
        <v>106</v>
      </c>
      <c r="AP32" s="240" t="s">
        <v>106</v>
      </c>
      <c r="AQ32" s="240" t="s">
        <v>106</v>
      </c>
      <c r="AR32" s="240" t="s">
        <v>106</v>
      </c>
      <c r="AS32" s="240" t="s">
        <v>106</v>
      </c>
      <c r="AT32" s="240" t="s">
        <v>106</v>
      </c>
      <c r="AU32" s="240" t="s">
        <v>106</v>
      </c>
      <c r="AV32" s="240" t="s">
        <v>106</v>
      </c>
    </row>
    <row r="33" spans="1:51" s="27" customFormat="1" ht="18.95" customHeight="1" x14ac:dyDescent="0.15">
      <c r="A33" s="800"/>
      <c r="B33" s="244" t="s">
        <v>113</v>
      </c>
      <c r="C33" s="34" t="s">
        <v>105</v>
      </c>
      <c r="D33" s="240" t="s">
        <v>280</v>
      </c>
      <c r="E33" s="240" t="s">
        <v>106</v>
      </c>
      <c r="F33" s="240" t="s">
        <v>106</v>
      </c>
      <c r="G33" s="240" t="s">
        <v>106</v>
      </c>
      <c r="H33" s="240" t="s">
        <v>106</v>
      </c>
      <c r="I33" s="240" t="s">
        <v>106</v>
      </c>
      <c r="J33" s="240" t="s">
        <v>106</v>
      </c>
      <c r="K33" s="240" t="s">
        <v>106</v>
      </c>
      <c r="L33" s="240" t="s">
        <v>106</v>
      </c>
      <c r="M33" s="240" t="s">
        <v>106</v>
      </c>
      <c r="N33" s="240" t="s">
        <v>106</v>
      </c>
      <c r="O33" s="240" t="s">
        <v>106</v>
      </c>
      <c r="P33" s="240" t="s">
        <v>106</v>
      </c>
      <c r="Q33" s="240" t="s">
        <v>106</v>
      </c>
      <c r="R33" s="240" t="s">
        <v>106</v>
      </c>
      <c r="S33" s="240" t="s">
        <v>106</v>
      </c>
      <c r="T33" s="240" t="s">
        <v>106</v>
      </c>
      <c r="U33" s="240" t="s">
        <v>106</v>
      </c>
      <c r="V33" s="240" t="s">
        <v>106</v>
      </c>
      <c r="W33" s="240" t="s">
        <v>106</v>
      </c>
      <c r="X33" s="240" t="s">
        <v>106</v>
      </c>
      <c r="Y33" s="240" t="s">
        <v>106</v>
      </c>
      <c r="Z33" s="240" t="s">
        <v>106</v>
      </c>
      <c r="AA33" s="240" t="s">
        <v>106</v>
      </c>
      <c r="AB33" s="240" t="s">
        <v>106</v>
      </c>
      <c r="AC33" s="240" t="s">
        <v>106</v>
      </c>
      <c r="AD33" s="240" t="s">
        <v>106</v>
      </c>
      <c r="AE33" s="240" t="s">
        <v>106</v>
      </c>
      <c r="AF33" s="240" t="s">
        <v>106</v>
      </c>
      <c r="AG33" s="240" t="s">
        <v>106</v>
      </c>
      <c r="AH33" s="240" t="s">
        <v>106</v>
      </c>
      <c r="AI33" s="240" t="s">
        <v>106</v>
      </c>
      <c r="AJ33" s="240" t="s">
        <v>106</v>
      </c>
      <c r="AK33" s="240" t="s">
        <v>106</v>
      </c>
      <c r="AL33" s="240" t="s">
        <v>106</v>
      </c>
      <c r="AM33" s="240" t="s">
        <v>106</v>
      </c>
      <c r="AN33" s="240" t="s">
        <v>106</v>
      </c>
      <c r="AO33" s="240" t="s">
        <v>106</v>
      </c>
      <c r="AP33" s="240" t="s">
        <v>106</v>
      </c>
      <c r="AQ33" s="240" t="s">
        <v>106</v>
      </c>
      <c r="AR33" s="240" t="s">
        <v>106</v>
      </c>
      <c r="AS33" s="240" t="s">
        <v>106</v>
      </c>
      <c r="AT33" s="240" t="s">
        <v>106</v>
      </c>
      <c r="AU33" s="240" t="s">
        <v>106</v>
      </c>
      <c r="AV33" s="240" t="s">
        <v>106</v>
      </c>
    </row>
    <row r="34" spans="1:51" s="18" customFormat="1" ht="18.95" customHeight="1" x14ac:dyDescent="0.15">
      <c r="A34" s="800"/>
      <c r="B34" s="244" t="s">
        <v>993</v>
      </c>
      <c r="C34" s="38" t="s">
        <v>183</v>
      </c>
      <c r="D34" s="32" t="s">
        <v>184</v>
      </c>
      <c r="E34" s="32" t="s">
        <v>185</v>
      </c>
      <c r="F34" s="32" t="s">
        <v>186</v>
      </c>
      <c r="G34" s="32" t="s">
        <v>1026</v>
      </c>
      <c r="H34" s="32" t="s">
        <v>1088</v>
      </c>
      <c r="I34" s="35" t="s">
        <v>240</v>
      </c>
      <c r="J34" s="35" t="s">
        <v>241</v>
      </c>
      <c r="K34" s="35" t="s">
        <v>242</v>
      </c>
      <c r="L34" s="35" t="s">
        <v>1087</v>
      </c>
      <c r="M34" s="318" t="s">
        <v>745</v>
      </c>
      <c r="N34" s="318" t="s">
        <v>746</v>
      </c>
      <c r="O34" s="240" t="s">
        <v>106</v>
      </c>
      <c r="P34" s="240" t="s">
        <v>106</v>
      </c>
      <c r="Q34" s="240" t="s">
        <v>106</v>
      </c>
      <c r="R34" s="240" t="s">
        <v>106</v>
      </c>
      <c r="S34" s="240" t="s">
        <v>106</v>
      </c>
      <c r="T34" s="240" t="s">
        <v>106</v>
      </c>
      <c r="U34" s="240" t="s">
        <v>106</v>
      </c>
      <c r="V34" s="240" t="s">
        <v>106</v>
      </c>
      <c r="W34" s="240" t="s">
        <v>106</v>
      </c>
      <c r="X34" s="240" t="s">
        <v>106</v>
      </c>
      <c r="Y34" s="240" t="s">
        <v>106</v>
      </c>
      <c r="Z34" s="240" t="s">
        <v>106</v>
      </c>
      <c r="AA34" s="240" t="s">
        <v>106</v>
      </c>
      <c r="AB34" s="240" t="s">
        <v>106</v>
      </c>
      <c r="AC34" s="240" t="s">
        <v>106</v>
      </c>
      <c r="AD34" s="240" t="s">
        <v>106</v>
      </c>
      <c r="AE34" s="240" t="s">
        <v>106</v>
      </c>
      <c r="AF34" s="240" t="s">
        <v>106</v>
      </c>
      <c r="AG34" s="240" t="s">
        <v>106</v>
      </c>
      <c r="AH34" s="240" t="s">
        <v>106</v>
      </c>
      <c r="AI34" s="240" t="s">
        <v>106</v>
      </c>
      <c r="AJ34" s="240" t="s">
        <v>106</v>
      </c>
      <c r="AK34" s="240" t="s">
        <v>106</v>
      </c>
      <c r="AL34" s="240" t="s">
        <v>106</v>
      </c>
      <c r="AM34" s="240" t="s">
        <v>106</v>
      </c>
      <c r="AN34" s="240" t="s">
        <v>106</v>
      </c>
      <c r="AO34" s="240" t="s">
        <v>106</v>
      </c>
      <c r="AP34" s="240" t="s">
        <v>106</v>
      </c>
      <c r="AQ34" s="240" t="s">
        <v>106</v>
      </c>
      <c r="AR34" s="240" t="s">
        <v>106</v>
      </c>
      <c r="AS34" s="240" t="s">
        <v>106</v>
      </c>
      <c r="AT34" s="240" t="s">
        <v>106</v>
      </c>
      <c r="AU34" s="240" t="s">
        <v>106</v>
      </c>
      <c r="AV34" s="240" t="s">
        <v>106</v>
      </c>
      <c r="AW34" s="240" t="s">
        <v>106</v>
      </c>
      <c r="AX34" s="240" t="s">
        <v>106</v>
      </c>
      <c r="AY34" s="240" t="s">
        <v>106</v>
      </c>
    </row>
    <row r="35" spans="1:51" s="18" customFormat="1" ht="18.95" customHeight="1" x14ac:dyDescent="0.15">
      <c r="A35" s="800"/>
      <c r="B35" s="244" t="s">
        <v>243</v>
      </c>
      <c r="C35" s="38" t="s">
        <v>244</v>
      </c>
      <c r="D35" s="38" t="s">
        <v>987</v>
      </c>
      <c r="E35" s="240" t="s">
        <v>245</v>
      </c>
      <c r="F35" s="240" t="s">
        <v>245</v>
      </c>
      <c r="G35" s="36" t="s">
        <v>245</v>
      </c>
      <c r="H35" s="36" t="s">
        <v>245</v>
      </c>
      <c r="I35" s="36" t="s">
        <v>245</v>
      </c>
      <c r="J35" s="240" t="s">
        <v>245</v>
      </c>
      <c r="K35" s="240" t="s">
        <v>245</v>
      </c>
      <c r="L35" s="247" t="s">
        <v>245</v>
      </c>
      <c r="M35" s="240" t="s">
        <v>245</v>
      </c>
      <c r="N35" s="240" t="s">
        <v>245</v>
      </c>
      <c r="O35" s="240" t="s">
        <v>245</v>
      </c>
      <c r="P35" s="240" t="s">
        <v>245</v>
      </c>
      <c r="Q35" s="240" t="s">
        <v>245</v>
      </c>
      <c r="R35" s="240" t="s">
        <v>245</v>
      </c>
      <c r="S35" s="240" t="s">
        <v>245</v>
      </c>
      <c r="T35" s="240" t="s">
        <v>245</v>
      </c>
      <c r="U35" s="240" t="s">
        <v>245</v>
      </c>
      <c r="V35" s="240" t="s">
        <v>245</v>
      </c>
      <c r="W35" s="240" t="s">
        <v>245</v>
      </c>
      <c r="X35" s="240" t="s">
        <v>245</v>
      </c>
      <c r="Y35" s="240" t="s">
        <v>245</v>
      </c>
      <c r="Z35" s="240" t="s">
        <v>245</v>
      </c>
      <c r="AA35" s="240" t="s">
        <v>245</v>
      </c>
      <c r="AB35" s="240" t="s">
        <v>245</v>
      </c>
      <c r="AC35" s="240" t="s">
        <v>245</v>
      </c>
      <c r="AD35" s="240" t="s">
        <v>245</v>
      </c>
      <c r="AE35" s="240" t="s">
        <v>245</v>
      </c>
      <c r="AF35" s="240" t="s">
        <v>245</v>
      </c>
      <c r="AG35" s="240" t="s">
        <v>245</v>
      </c>
      <c r="AH35" s="240" t="s">
        <v>245</v>
      </c>
      <c r="AI35" s="240" t="s">
        <v>245</v>
      </c>
      <c r="AJ35" s="240" t="s">
        <v>245</v>
      </c>
      <c r="AK35" s="240" t="s">
        <v>245</v>
      </c>
      <c r="AL35" s="240" t="s">
        <v>245</v>
      </c>
      <c r="AM35" s="240" t="s">
        <v>245</v>
      </c>
      <c r="AN35" s="240" t="s">
        <v>245</v>
      </c>
      <c r="AO35" s="240" t="s">
        <v>245</v>
      </c>
      <c r="AP35" s="240" t="s">
        <v>245</v>
      </c>
      <c r="AQ35" s="240" t="s">
        <v>245</v>
      </c>
      <c r="AR35" s="240" t="s">
        <v>245</v>
      </c>
      <c r="AS35" s="240" t="s">
        <v>245</v>
      </c>
      <c r="AT35" s="240" t="s">
        <v>245</v>
      </c>
      <c r="AU35" s="240" t="s">
        <v>245</v>
      </c>
      <c r="AV35" s="240" t="s">
        <v>245</v>
      </c>
    </row>
    <row r="36" spans="1:51" s="18" customFormat="1" ht="18.95" customHeight="1" x14ac:dyDescent="0.15">
      <c r="A36" s="800"/>
      <c r="B36" s="244" t="s">
        <v>747</v>
      </c>
      <c r="C36" s="38" t="s">
        <v>744</v>
      </c>
      <c r="D36" s="240" t="s">
        <v>245</v>
      </c>
      <c r="E36" s="240" t="s">
        <v>245</v>
      </c>
      <c r="F36" s="240" t="s">
        <v>245</v>
      </c>
      <c r="G36" s="36" t="s">
        <v>245</v>
      </c>
      <c r="H36" s="36" t="s">
        <v>245</v>
      </c>
      <c r="I36" s="36" t="s">
        <v>245</v>
      </c>
      <c r="J36" s="240" t="s">
        <v>245</v>
      </c>
      <c r="K36" s="240" t="s">
        <v>245</v>
      </c>
      <c r="L36" s="247" t="s">
        <v>245</v>
      </c>
      <c r="M36" s="240" t="s">
        <v>245</v>
      </c>
      <c r="N36" s="240" t="s">
        <v>245</v>
      </c>
      <c r="O36" s="240" t="s">
        <v>245</v>
      </c>
      <c r="P36" s="240" t="s">
        <v>245</v>
      </c>
      <c r="Q36" s="240" t="s">
        <v>245</v>
      </c>
      <c r="R36" s="240" t="s">
        <v>245</v>
      </c>
      <c r="S36" s="240" t="s">
        <v>245</v>
      </c>
      <c r="T36" s="240" t="s">
        <v>245</v>
      </c>
      <c r="U36" s="240" t="s">
        <v>245</v>
      </c>
      <c r="V36" s="240" t="s">
        <v>245</v>
      </c>
      <c r="W36" s="240" t="s">
        <v>245</v>
      </c>
      <c r="X36" s="240" t="s">
        <v>245</v>
      </c>
      <c r="Y36" s="240" t="s">
        <v>245</v>
      </c>
      <c r="Z36" s="240" t="s">
        <v>245</v>
      </c>
      <c r="AA36" s="240" t="s">
        <v>245</v>
      </c>
      <c r="AB36" s="240" t="s">
        <v>245</v>
      </c>
      <c r="AC36" s="240" t="s">
        <v>245</v>
      </c>
      <c r="AD36" s="240" t="s">
        <v>245</v>
      </c>
      <c r="AE36" s="240" t="s">
        <v>245</v>
      </c>
      <c r="AF36" s="240" t="s">
        <v>245</v>
      </c>
      <c r="AG36" s="240" t="s">
        <v>245</v>
      </c>
      <c r="AH36" s="240" t="s">
        <v>245</v>
      </c>
      <c r="AI36" s="240" t="s">
        <v>245</v>
      </c>
      <c r="AJ36" s="240" t="s">
        <v>245</v>
      </c>
      <c r="AK36" s="240" t="s">
        <v>245</v>
      </c>
      <c r="AL36" s="240" t="s">
        <v>245</v>
      </c>
      <c r="AM36" s="240" t="s">
        <v>245</v>
      </c>
      <c r="AN36" s="240" t="s">
        <v>245</v>
      </c>
      <c r="AO36" s="240" t="s">
        <v>245</v>
      </c>
      <c r="AP36" s="240" t="s">
        <v>245</v>
      </c>
      <c r="AQ36" s="240" t="s">
        <v>245</v>
      </c>
      <c r="AR36" s="240" t="s">
        <v>245</v>
      </c>
      <c r="AS36" s="240" t="s">
        <v>245</v>
      </c>
      <c r="AT36" s="240" t="s">
        <v>245</v>
      </c>
      <c r="AU36" s="240" t="s">
        <v>245</v>
      </c>
      <c r="AV36" s="240" t="s">
        <v>245</v>
      </c>
    </row>
    <row r="37" spans="1:51" s="27" customFormat="1" ht="18.95" customHeight="1" x14ac:dyDescent="0.15">
      <c r="A37" s="801"/>
      <c r="B37" s="244" t="s">
        <v>257</v>
      </c>
      <c r="C37" s="467" t="s">
        <v>983</v>
      </c>
      <c r="D37" s="467" t="s">
        <v>984</v>
      </c>
      <c r="E37" s="32" t="s">
        <v>155</v>
      </c>
      <c r="F37" s="32" t="s">
        <v>156</v>
      </c>
      <c r="G37" s="32" t="s">
        <v>157</v>
      </c>
      <c r="H37" s="32" t="s">
        <v>158</v>
      </c>
      <c r="I37" s="35" t="s">
        <v>236</v>
      </c>
      <c r="J37" s="17" t="s">
        <v>237</v>
      </c>
      <c r="K37" s="17" t="s">
        <v>238</v>
      </c>
      <c r="L37" s="35" t="s">
        <v>239</v>
      </c>
      <c r="M37" s="240" t="s">
        <v>106</v>
      </c>
      <c r="N37" s="240" t="s">
        <v>106</v>
      </c>
      <c r="O37" s="240" t="s">
        <v>106</v>
      </c>
      <c r="P37" s="240" t="s">
        <v>106</v>
      </c>
      <c r="Q37" s="240" t="s">
        <v>106</v>
      </c>
      <c r="R37" s="240" t="s">
        <v>106</v>
      </c>
      <c r="S37" s="240" t="s">
        <v>106</v>
      </c>
      <c r="T37" s="240" t="s">
        <v>106</v>
      </c>
      <c r="U37" s="240" t="s">
        <v>106</v>
      </c>
      <c r="V37" s="240" t="s">
        <v>106</v>
      </c>
      <c r="W37" s="240" t="s">
        <v>106</v>
      </c>
      <c r="X37" s="240" t="s">
        <v>106</v>
      </c>
      <c r="Y37" s="240" t="s">
        <v>106</v>
      </c>
      <c r="Z37" s="240" t="s">
        <v>106</v>
      </c>
      <c r="AA37" s="240" t="s">
        <v>106</v>
      </c>
      <c r="AB37" s="240" t="s">
        <v>106</v>
      </c>
      <c r="AC37" s="240" t="s">
        <v>106</v>
      </c>
      <c r="AD37" s="240" t="s">
        <v>106</v>
      </c>
      <c r="AE37" s="240" t="s">
        <v>106</v>
      </c>
      <c r="AF37" s="240" t="s">
        <v>106</v>
      </c>
      <c r="AG37" s="240" t="s">
        <v>106</v>
      </c>
      <c r="AH37" s="240" t="s">
        <v>106</v>
      </c>
      <c r="AI37" s="240" t="s">
        <v>106</v>
      </c>
      <c r="AJ37" s="240" t="s">
        <v>106</v>
      </c>
      <c r="AK37" s="240" t="s">
        <v>106</v>
      </c>
      <c r="AL37" s="240" t="s">
        <v>106</v>
      </c>
      <c r="AM37" s="240" t="s">
        <v>106</v>
      </c>
      <c r="AN37" s="240" t="s">
        <v>106</v>
      </c>
      <c r="AO37" s="240" t="s">
        <v>106</v>
      </c>
      <c r="AP37" s="240" t="s">
        <v>106</v>
      </c>
      <c r="AQ37" s="240" t="s">
        <v>106</v>
      </c>
      <c r="AR37" s="240" t="s">
        <v>106</v>
      </c>
      <c r="AS37" s="240" t="s">
        <v>106</v>
      </c>
      <c r="AT37" s="240" t="s">
        <v>106</v>
      </c>
      <c r="AU37" s="240" t="s">
        <v>106</v>
      </c>
      <c r="AV37" s="240" t="s">
        <v>106</v>
      </c>
    </row>
    <row r="38" spans="1:51" s="27" customFormat="1" ht="18.95" customHeight="1" x14ac:dyDescent="0.15">
      <c r="A38" s="799" t="s">
        <v>115</v>
      </c>
      <c r="B38" s="244" t="s">
        <v>142</v>
      </c>
      <c r="C38" s="34" t="s">
        <v>9</v>
      </c>
      <c r="D38" s="34" t="s">
        <v>10</v>
      </c>
      <c r="E38" s="34" t="s">
        <v>11</v>
      </c>
      <c r="F38" s="34" t="s">
        <v>12</v>
      </c>
      <c r="G38" s="34" t="s">
        <v>13</v>
      </c>
      <c r="H38" s="34" t="s">
        <v>14</v>
      </c>
      <c r="I38" s="34" t="s">
        <v>15</v>
      </c>
      <c r="J38" s="34" t="s">
        <v>16</v>
      </c>
      <c r="K38" s="240" t="s">
        <v>106</v>
      </c>
      <c r="L38" s="240" t="s">
        <v>106</v>
      </c>
      <c r="M38" s="240" t="s">
        <v>106</v>
      </c>
      <c r="N38" s="240" t="s">
        <v>106</v>
      </c>
      <c r="O38" s="240" t="s">
        <v>106</v>
      </c>
      <c r="P38" s="240" t="s">
        <v>106</v>
      </c>
      <c r="Q38" s="240" t="s">
        <v>106</v>
      </c>
      <c r="R38" s="240" t="s">
        <v>106</v>
      </c>
      <c r="S38" s="240" t="s">
        <v>106</v>
      </c>
      <c r="T38" s="240" t="s">
        <v>106</v>
      </c>
      <c r="U38" s="240" t="s">
        <v>106</v>
      </c>
      <c r="V38" s="240" t="s">
        <v>106</v>
      </c>
      <c r="W38" s="240" t="s">
        <v>106</v>
      </c>
      <c r="X38" s="240" t="s">
        <v>106</v>
      </c>
      <c r="Y38" s="240" t="s">
        <v>106</v>
      </c>
      <c r="Z38" s="240" t="s">
        <v>106</v>
      </c>
      <c r="AA38" s="240" t="s">
        <v>106</v>
      </c>
      <c r="AB38" s="240" t="s">
        <v>106</v>
      </c>
      <c r="AC38" s="240" t="s">
        <v>106</v>
      </c>
      <c r="AD38" s="240" t="s">
        <v>106</v>
      </c>
      <c r="AE38" s="240" t="s">
        <v>106</v>
      </c>
      <c r="AF38" s="240" t="s">
        <v>106</v>
      </c>
      <c r="AG38" s="240" t="s">
        <v>106</v>
      </c>
      <c r="AH38" s="240" t="s">
        <v>106</v>
      </c>
      <c r="AI38" s="240" t="s">
        <v>106</v>
      </c>
      <c r="AJ38" s="240" t="s">
        <v>106</v>
      </c>
      <c r="AK38" s="240" t="s">
        <v>106</v>
      </c>
      <c r="AL38" s="240" t="s">
        <v>106</v>
      </c>
      <c r="AM38" s="240" t="s">
        <v>106</v>
      </c>
      <c r="AN38" s="240" t="s">
        <v>106</v>
      </c>
      <c r="AO38" s="240" t="s">
        <v>106</v>
      </c>
      <c r="AP38" s="240" t="s">
        <v>106</v>
      </c>
      <c r="AQ38" s="240" t="s">
        <v>106</v>
      </c>
      <c r="AR38" s="240" t="s">
        <v>106</v>
      </c>
      <c r="AS38" s="240" t="s">
        <v>106</v>
      </c>
      <c r="AT38" s="240" t="s">
        <v>106</v>
      </c>
      <c r="AU38" s="240" t="s">
        <v>106</v>
      </c>
      <c r="AV38" s="240" t="s">
        <v>106</v>
      </c>
    </row>
    <row r="39" spans="1:51" s="27" customFormat="1" ht="18.95" customHeight="1" x14ac:dyDescent="0.15">
      <c r="A39" s="800"/>
      <c r="B39" s="244" t="s">
        <v>1035</v>
      </c>
      <c r="C39" s="34" t="s">
        <v>1028</v>
      </c>
      <c r="D39" s="34"/>
      <c r="E39" s="34"/>
      <c r="F39" s="34"/>
      <c r="G39" s="34"/>
      <c r="H39" s="34"/>
      <c r="I39" s="34"/>
      <c r="J39" s="34"/>
      <c r="K39" s="240"/>
      <c r="L39" s="240"/>
      <c r="M39" s="240"/>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0"/>
      <c r="AK39" s="240"/>
      <c r="AL39" s="240"/>
      <c r="AM39" s="240"/>
      <c r="AN39" s="240"/>
      <c r="AO39" s="240"/>
      <c r="AP39" s="240"/>
      <c r="AQ39" s="240"/>
      <c r="AR39" s="240"/>
      <c r="AS39" s="240"/>
      <c r="AT39" s="240"/>
      <c r="AU39" s="240"/>
      <c r="AV39" s="240"/>
    </row>
    <row r="40" spans="1:51" s="27" customFormat="1" ht="18.95" customHeight="1" x14ac:dyDescent="0.15">
      <c r="A40" s="800"/>
      <c r="B40" s="6" t="s">
        <v>168</v>
      </c>
      <c r="C40" s="34" t="s">
        <v>169</v>
      </c>
      <c r="D40" s="240" t="s">
        <v>106</v>
      </c>
      <c r="E40" s="240" t="s">
        <v>106</v>
      </c>
      <c r="F40" s="240" t="s">
        <v>106</v>
      </c>
      <c r="G40" s="240" t="s">
        <v>106</v>
      </c>
      <c r="H40" s="240" t="s">
        <v>106</v>
      </c>
      <c r="I40" s="240" t="s">
        <v>106</v>
      </c>
      <c r="J40" s="240" t="s">
        <v>106</v>
      </c>
      <c r="K40" s="240" t="s">
        <v>106</v>
      </c>
      <c r="L40" s="240" t="s">
        <v>106</v>
      </c>
      <c r="M40" s="240" t="s">
        <v>106</v>
      </c>
      <c r="N40" s="240" t="s">
        <v>106</v>
      </c>
      <c r="O40" s="240" t="s">
        <v>106</v>
      </c>
      <c r="P40" s="240" t="s">
        <v>106</v>
      </c>
      <c r="Q40" s="240" t="s">
        <v>106</v>
      </c>
      <c r="R40" s="240" t="s">
        <v>106</v>
      </c>
      <c r="S40" s="240" t="s">
        <v>106</v>
      </c>
      <c r="T40" s="240" t="s">
        <v>106</v>
      </c>
      <c r="U40" s="240" t="s">
        <v>106</v>
      </c>
      <c r="V40" s="240" t="s">
        <v>106</v>
      </c>
      <c r="W40" s="240" t="s">
        <v>106</v>
      </c>
      <c r="X40" s="240" t="s">
        <v>106</v>
      </c>
      <c r="Y40" s="240" t="s">
        <v>106</v>
      </c>
      <c r="Z40" s="240" t="s">
        <v>106</v>
      </c>
      <c r="AA40" s="240" t="s">
        <v>106</v>
      </c>
      <c r="AB40" s="240" t="s">
        <v>106</v>
      </c>
      <c r="AC40" s="240" t="s">
        <v>106</v>
      </c>
      <c r="AD40" s="240" t="s">
        <v>106</v>
      </c>
      <c r="AE40" s="240" t="s">
        <v>106</v>
      </c>
      <c r="AF40" s="240" t="s">
        <v>106</v>
      </c>
      <c r="AG40" s="240" t="s">
        <v>106</v>
      </c>
      <c r="AH40" s="240" t="s">
        <v>106</v>
      </c>
      <c r="AI40" s="240" t="s">
        <v>106</v>
      </c>
      <c r="AJ40" s="240" t="s">
        <v>106</v>
      </c>
      <c r="AK40" s="240" t="s">
        <v>106</v>
      </c>
      <c r="AL40" s="240" t="s">
        <v>106</v>
      </c>
      <c r="AM40" s="240" t="s">
        <v>106</v>
      </c>
      <c r="AN40" s="240" t="s">
        <v>106</v>
      </c>
      <c r="AO40" s="240" t="s">
        <v>106</v>
      </c>
      <c r="AP40" s="240" t="s">
        <v>106</v>
      </c>
      <c r="AQ40" s="240" t="s">
        <v>106</v>
      </c>
      <c r="AR40" s="240" t="s">
        <v>106</v>
      </c>
      <c r="AS40" s="240" t="s">
        <v>106</v>
      </c>
      <c r="AT40" s="240" t="s">
        <v>106</v>
      </c>
      <c r="AU40" s="240" t="s">
        <v>106</v>
      </c>
      <c r="AV40" s="240" t="s">
        <v>106</v>
      </c>
    </row>
    <row r="41" spans="1:51" s="27" customFormat="1" ht="18.95" customHeight="1" x14ac:dyDescent="0.15">
      <c r="A41" s="800"/>
      <c r="B41" s="7" t="s">
        <v>143</v>
      </c>
      <c r="C41" s="34" t="s">
        <v>18</v>
      </c>
      <c r="D41" s="34" t="s">
        <v>19</v>
      </c>
      <c r="E41" s="243" t="s">
        <v>176</v>
      </c>
      <c r="F41" s="240" t="s">
        <v>177</v>
      </c>
      <c r="G41" s="240" t="s">
        <v>178</v>
      </c>
      <c r="H41" s="240" t="s">
        <v>179</v>
      </c>
      <c r="I41" s="240" t="s">
        <v>106</v>
      </c>
      <c r="J41" s="240" t="s">
        <v>106</v>
      </c>
      <c r="K41" s="240" t="s">
        <v>106</v>
      </c>
      <c r="L41" s="240" t="s">
        <v>106</v>
      </c>
      <c r="M41" s="240" t="s">
        <v>106</v>
      </c>
      <c r="N41" s="240" t="s">
        <v>106</v>
      </c>
      <c r="O41" s="240" t="s">
        <v>106</v>
      </c>
      <c r="P41" s="240" t="s">
        <v>106</v>
      </c>
      <c r="Q41" s="240" t="s">
        <v>106</v>
      </c>
      <c r="R41" s="240" t="s">
        <v>106</v>
      </c>
      <c r="S41" s="240" t="s">
        <v>106</v>
      </c>
      <c r="T41" s="240" t="s">
        <v>106</v>
      </c>
      <c r="U41" s="240" t="s">
        <v>106</v>
      </c>
      <c r="V41" s="240" t="s">
        <v>106</v>
      </c>
      <c r="W41" s="240" t="s">
        <v>106</v>
      </c>
      <c r="X41" s="240" t="s">
        <v>106</v>
      </c>
      <c r="Y41" s="240" t="s">
        <v>106</v>
      </c>
      <c r="Z41" s="240" t="s">
        <v>106</v>
      </c>
      <c r="AA41" s="240" t="s">
        <v>106</v>
      </c>
      <c r="AB41" s="240" t="s">
        <v>106</v>
      </c>
      <c r="AC41" s="240" t="s">
        <v>106</v>
      </c>
      <c r="AD41" s="240" t="s">
        <v>106</v>
      </c>
      <c r="AE41" s="240" t="s">
        <v>106</v>
      </c>
      <c r="AF41" s="240" t="s">
        <v>106</v>
      </c>
      <c r="AG41" s="240" t="s">
        <v>106</v>
      </c>
      <c r="AH41" s="240" t="s">
        <v>106</v>
      </c>
      <c r="AI41" s="240" t="s">
        <v>106</v>
      </c>
      <c r="AJ41" s="240" t="s">
        <v>106</v>
      </c>
      <c r="AK41" s="240" t="s">
        <v>106</v>
      </c>
      <c r="AL41" s="240" t="s">
        <v>106</v>
      </c>
      <c r="AM41" s="240" t="s">
        <v>106</v>
      </c>
      <c r="AN41" s="240" t="s">
        <v>106</v>
      </c>
      <c r="AO41" s="240" t="s">
        <v>106</v>
      </c>
      <c r="AP41" s="240" t="s">
        <v>106</v>
      </c>
      <c r="AQ41" s="240" t="s">
        <v>106</v>
      </c>
      <c r="AR41" s="240" t="s">
        <v>106</v>
      </c>
      <c r="AS41" s="240" t="s">
        <v>106</v>
      </c>
      <c r="AT41" s="240" t="s">
        <v>106</v>
      </c>
      <c r="AU41" s="240" t="s">
        <v>106</v>
      </c>
      <c r="AV41" s="240" t="s">
        <v>106</v>
      </c>
    </row>
    <row r="42" spans="1:51" s="27" customFormat="1" ht="18.95" customHeight="1" x14ac:dyDescent="0.15">
      <c r="A42" s="800"/>
      <c r="B42" s="248" t="s">
        <v>309</v>
      </c>
      <c r="C42" s="34" t="s">
        <v>46</v>
      </c>
      <c r="D42" s="34" t="s">
        <v>107</v>
      </c>
      <c r="E42" s="240" t="s">
        <v>106</v>
      </c>
      <c r="F42" s="240" t="s">
        <v>106</v>
      </c>
      <c r="G42" s="240" t="s">
        <v>106</v>
      </c>
      <c r="H42" s="240" t="s">
        <v>106</v>
      </c>
      <c r="I42" s="240" t="s">
        <v>106</v>
      </c>
      <c r="J42" s="240" t="s">
        <v>106</v>
      </c>
      <c r="K42" s="240" t="s">
        <v>106</v>
      </c>
      <c r="L42" s="240" t="s">
        <v>106</v>
      </c>
      <c r="M42" s="240" t="s">
        <v>106</v>
      </c>
      <c r="N42" s="240" t="s">
        <v>106</v>
      </c>
      <c r="O42" s="240" t="s">
        <v>106</v>
      </c>
      <c r="P42" s="240" t="s">
        <v>106</v>
      </c>
      <c r="Q42" s="240" t="s">
        <v>106</v>
      </c>
      <c r="R42" s="240" t="s">
        <v>106</v>
      </c>
      <c r="S42" s="240" t="s">
        <v>106</v>
      </c>
      <c r="T42" s="240" t="s">
        <v>106</v>
      </c>
      <c r="U42" s="240" t="s">
        <v>106</v>
      </c>
      <c r="V42" s="240" t="s">
        <v>106</v>
      </c>
      <c r="W42" s="240" t="s">
        <v>106</v>
      </c>
      <c r="X42" s="240" t="s">
        <v>106</v>
      </c>
      <c r="Y42" s="240" t="s">
        <v>106</v>
      </c>
      <c r="Z42" s="240" t="s">
        <v>106</v>
      </c>
      <c r="AA42" s="240" t="s">
        <v>106</v>
      </c>
      <c r="AB42" s="240" t="s">
        <v>106</v>
      </c>
      <c r="AC42" s="240" t="s">
        <v>106</v>
      </c>
      <c r="AD42" s="240" t="s">
        <v>106</v>
      </c>
      <c r="AE42" s="240" t="s">
        <v>106</v>
      </c>
      <c r="AF42" s="240" t="s">
        <v>106</v>
      </c>
      <c r="AG42" s="240" t="s">
        <v>106</v>
      </c>
      <c r="AH42" s="240" t="s">
        <v>106</v>
      </c>
      <c r="AI42" s="240" t="s">
        <v>106</v>
      </c>
      <c r="AJ42" s="240" t="s">
        <v>106</v>
      </c>
      <c r="AK42" s="240" t="s">
        <v>106</v>
      </c>
      <c r="AL42" s="240" t="s">
        <v>106</v>
      </c>
      <c r="AM42" s="240" t="s">
        <v>106</v>
      </c>
      <c r="AN42" s="240" t="s">
        <v>106</v>
      </c>
      <c r="AO42" s="240" t="s">
        <v>106</v>
      </c>
      <c r="AP42" s="240" t="s">
        <v>106</v>
      </c>
      <c r="AQ42" s="240" t="s">
        <v>106</v>
      </c>
      <c r="AR42" s="240" t="s">
        <v>106</v>
      </c>
      <c r="AS42" s="240" t="s">
        <v>106</v>
      </c>
      <c r="AT42" s="240" t="s">
        <v>106</v>
      </c>
      <c r="AU42" s="240" t="s">
        <v>106</v>
      </c>
      <c r="AV42" s="240" t="s">
        <v>106</v>
      </c>
    </row>
    <row r="43" spans="1:51" s="27" customFormat="1" ht="18.95" customHeight="1" x14ac:dyDescent="0.15">
      <c r="A43" s="800"/>
      <c r="B43" s="7" t="s">
        <v>144</v>
      </c>
      <c r="C43" s="34" t="s">
        <v>20</v>
      </c>
      <c r="D43" s="34" t="s">
        <v>978</v>
      </c>
      <c r="E43" s="34" t="s">
        <v>979</v>
      </c>
      <c r="F43" s="34" t="s">
        <v>21</v>
      </c>
      <c r="G43" s="34" t="s">
        <v>980</v>
      </c>
      <c r="H43" s="34" t="s">
        <v>981</v>
      </c>
      <c r="I43" s="34" t="s">
        <v>22</v>
      </c>
      <c r="J43" s="34" t="s">
        <v>23</v>
      </c>
      <c r="K43" s="34" t="s">
        <v>24</v>
      </c>
      <c r="L43" s="34" t="s">
        <v>25</v>
      </c>
      <c r="M43" s="34" t="s">
        <v>26</v>
      </c>
      <c r="N43" s="34" t="s">
        <v>27</v>
      </c>
      <c r="O43" s="34" t="s">
        <v>28</v>
      </c>
      <c r="P43" s="34" t="s">
        <v>29</v>
      </c>
      <c r="Q43" s="34" t="s">
        <v>30</v>
      </c>
      <c r="R43" s="34" t="s">
        <v>31</v>
      </c>
      <c r="S43" s="34" t="s">
        <v>32</v>
      </c>
      <c r="T43" s="34" t="s">
        <v>33</v>
      </c>
      <c r="U43" s="34" t="s">
        <v>34</v>
      </c>
      <c r="V43" s="34" t="s">
        <v>35</v>
      </c>
      <c r="W43" s="34" t="s">
        <v>36</v>
      </c>
      <c r="X43" s="34" t="s">
        <v>37</v>
      </c>
      <c r="Y43" s="34" t="s">
        <v>38</v>
      </c>
      <c r="Z43" s="240" t="s">
        <v>204</v>
      </c>
      <c r="AA43" s="240" t="s">
        <v>1034</v>
      </c>
      <c r="AB43" s="240" t="s">
        <v>1104</v>
      </c>
      <c r="AC43" s="240" t="s">
        <v>1105</v>
      </c>
      <c r="AD43" s="240" t="s">
        <v>1106</v>
      </c>
      <c r="AE43" s="240" t="s">
        <v>1107</v>
      </c>
      <c r="AF43" s="240" t="s">
        <v>1108</v>
      </c>
      <c r="AG43" s="240" t="s">
        <v>1109</v>
      </c>
      <c r="AH43" s="240" t="s">
        <v>1110</v>
      </c>
      <c r="AI43" s="240" t="s">
        <v>106</v>
      </c>
      <c r="AJ43" s="240" t="s">
        <v>106</v>
      </c>
      <c r="AK43" s="240" t="s">
        <v>106</v>
      </c>
      <c r="AL43" s="240" t="s">
        <v>106</v>
      </c>
      <c r="AM43" s="240" t="s">
        <v>106</v>
      </c>
      <c r="AN43" s="240" t="s">
        <v>106</v>
      </c>
      <c r="AO43" s="240" t="s">
        <v>106</v>
      </c>
      <c r="AP43" s="240" t="s">
        <v>106</v>
      </c>
      <c r="AQ43" s="240" t="s">
        <v>106</v>
      </c>
      <c r="AR43" s="240" t="s">
        <v>106</v>
      </c>
      <c r="AS43" s="240" t="s">
        <v>106</v>
      </c>
      <c r="AT43" s="240" t="s">
        <v>106</v>
      </c>
    </row>
    <row r="44" spans="1:51" s="27" customFormat="1" ht="18.95" customHeight="1" x14ac:dyDescent="0.15">
      <c r="A44" s="800"/>
      <c r="B44" s="7" t="s">
        <v>226</v>
      </c>
      <c r="C44" s="468" t="s">
        <v>985</v>
      </c>
      <c r="D44" s="468" t="s">
        <v>986</v>
      </c>
      <c r="E44" s="33" t="s">
        <v>225</v>
      </c>
      <c r="F44" s="33" t="s">
        <v>255</v>
      </c>
      <c r="G44" s="243" t="s">
        <v>245</v>
      </c>
      <c r="H44" s="243" t="s">
        <v>245</v>
      </c>
      <c r="I44" s="243" t="s">
        <v>245</v>
      </c>
      <c r="J44" s="243" t="s">
        <v>245</v>
      </c>
      <c r="K44" s="242" t="s">
        <v>245</v>
      </c>
      <c r="L44" s="242" t="s">
        <v>245</v>
      </c>
      <c r="M44" s="242" t="s">
        <v>245</v>
      </c>
      <c r="N44" s="242" t="s">
        <v>245</v>
      </c>
      <c r="O44" s="242" t="s">
        <v>245</v>
      </c>
      <c r="P44" s="242" t="s">
        <v>245</v>
      </c>
      <c r="Q44" s="242" t="s">
        <v>245</v>
      </c>
      <c r="R44" s="242" t="s">
        <v>245</v>
      </c>
      <c r="S44" s="242" t="s">
        <v>245</v>
      </c>
      <c r="T44" s="242" t="s">
        <v>245</v>
      </c>
      <c r="U44" s="242" t="s">
        <v>245</v>
      </c>
      <c r="V44" s="242" t="s">
        <v>245</v>
      </c>
      <c r="W44" s="242" t="s">
        <v>245</v>
      </c>
      <c r="X44" s="242" t="s">
        <v>245</v>
      </c>
      <c r="Y44" s="242" t="s">
        <v>245</v>
      </c>
      <c r="Z44" s="242" t="s">
        <v>245</v>
      </c>
      <c r="AA44" s="242" t="s">
        <v>245</v>
      </c>
      <c r="AB44" s="242" t="s">
        <v>245</v>
      </c>
      <c r="AC44" s="242" t="s">
        <v>245</v>
      </c>
      <c r="AD44" s="242" t="s">
        <v>245</v>
      </c>
      <c r="AE44" s="242" t="s">
        <v>245</v>
      </c>
      <c r="AF44" s="242" t="s">
        <v>245</v>
      </c>
      <c r="AG44" s="242" t="s">
        <v>245</v>
      </c>
      <c r="AH44" s="247" t="s">
        <v>245</v>
      </c>
      <c r="AI44" s="247" t="s">
        <v>245</v>
      </c>
      <c r="AJ44" s="240" t="s">
        <v>245</v>
      </c>
      <c r="AK44" s="240" t="s">
        <v>245</v>
      </c>
      <c r="AL44" s="240" t="s">
        <v>245</v>
      </c>
      <c r="AM44" s="240" t="s">
        <v>245</v>
      </c>
      <c r="AN44" s="240" t="s">
        <v>245</v>
      </c>
      <c r="AO44" s="240" t="s">
        <v>245</v>
      </c>
      <c r="AP44" s="240" t="s">
        <v>245</v>
      </c>
      <c r="AQ44" s="240" t="s">
        <v>245</v>
      </c>
      <c r="AR44" s="240" t="s">
        <v>245</v>
      </c>
      <c r="AS44" s="240" t="s">
        <v>245</v>
      </c>
      <c r="AT44" s="240" t="s">
        <v>245</v>
      </c>
      <c r="AU44" s="240" t="s">
        <v>245</v>
      </c>
      <c r="AV44" s="240" t="s">
        <v>245</v>
      </c>
      <c r="AW44" s="240" t="s">
        <v>245</v>
      </c>
      <c r="AX44" s="240" t="s">
        <v>245</v>
      </c>
    </row>
    <row r="45" spans="1:51" s="27" customFormat="1" ht="18.95" customHeight="1" x14ac:dyDescent="0.15">
      <c r="A45" s="800"/>
      <c r="B45" s="8" t="s">
        <v>196</v>
      </c>
      <c r="C45" s="33" t="s">
        <v>197</v>
      </c>
      <c r="D45" s="33" t="s">
        <v>201</v>
      </c>
      <c r="E45" s="243" t="s">
        <v>245</v>
      </c>
      <c r="F45" s="243" t="s">
        <v>245</v>
      </c>
      <c r="G45" s="243" t="s">
        <v>245</v>
      </c>
      <c r="H45" s="243" t="s">
        <v>245</v>
      </c>
      <c r="I45" s="242" t="s">
        <v>245</v>
      </c>
      <c r="J45" s="242" t="s">
        <v>245</v>
      </c>
      <c r="K45" s="242" t="s">
        <v>245</v>
      </c>
      <c r="L45" s="242" t="s">
        <v>245</v>
      </c>
      <c r="M45" s="242" t="s">
        <v>245</v>
      </c>
      <c r="N45" s="242" t="s">
        <v>245</v>
      </c>
      <c r="O45" s="242" t="s">
        <v>245</v>
      </c>
      <c r="P45" s="242" t="s">
        <v>245</v>
      </c>
      <c r="Q45" s="242" t="s">
        <v>245</v>
      </c>
      <c r="R45" s="242" t="s">
        <v>245</v>
      </c>
      <c r="S45" s="242" t="s">
        <v>245</v>
      </c>
      <c r="T45" s="242" t="s">
        <v>245</v>
      </c>
      <c r="U45" s="242" t="s">
        <v>245</v>
      </c>
      <c r="V45" s="242" t="s">
        <v>245</v>
      </c>
      <c r="W45" s="242" t="s">
        <v>245</v>
      </c>
      <c r="X45" s="242" t="s">
        <v>245</v>
      </c>
      <c r="Y45" s="242" t="s">
        <v>245</v>
      </c>
      <c r="Z45" s="242" t="s">
        <v>245</v>
      </c>
      <c r="AA45" s="242" t="s">
        <v>245</v>
      </c>
      <c r="AB45" s="242" t="s">
        <v>245</v>
      </c>
      <c r="AC45" s="242" t="s">
        <v>245</v>
      </c>
      <c r="AD45" s="242" t="s">
        <v>245</v>
      </c>
      <c r="AE45" s="242" t="s">
        <v>245</v>
      </c>
      <c r="AF45" s="247" t="s">
        <v>245</v>
      </c>
      <c r="AG45" s="247" t="s">
        <v>245</v>
      </c>
      <c r="AH45" s="240" t="s">
        <v>245</v>
      </c>
      <c r="AI45" s="240" t="s">
        <v>245</v>
      </c>
      <c r="AJ45" s="240" t="s">
        <v>245</v>
      </c>
      <c r="AK45" s="240" t="s">
        <v>245</v>
      </c>
      <c r="AL45" s="240" t="s">
        <v>245</v>
      </c>
      <c r="AM45" s="240" t="s">
        <v>245</v>
      </c>
      <c r="AN45" s="240" t="s">
        <v>245</v>
      </c>
      <c r="AO45" s="240" t="s">
        <v>245</v>
      </c>
      <c r="AP45" s="240" t="s">
        <v>245</v>
      </c>
      <c r="AQ45" s="240" t="s">
        <v>245</v>
      </c>
      <c r="AR45" s="240" t="s">
        <v>245</v>
      </c>
      <c r="AS45" s="240" t="s">
        <v>245</v>
      </c>
      <c r="AT45" s="240" t="s">
        <v>245</v>
      </c>
      <c r="AU45" s="240" t="s">
        <v>245</v>
      </c>
      <c r="AV45" s="240" t="s">
        <v>245</v>
      </c>
    </row>
    <row r="46" spans="1:51" s="27" customFormat="1" ht="18.95" customHeight="1" x14ac:dyDescent="0.15">
      <c r="A46" s="800"/>
      <c r="B46" s="7" t="s">
        <v>145</v>
      </c>
      <c r="C46" s="32" t="s">
        <v>1111</v>
      </c>
      <c r="D46" s="32" t="s">
        <v>108</v>
      </c>
      <c r="E46" s="247" t="s">
        <v>106</v>
      </c>
      <c r="F46" s="247" t="s">
        <v>106</v>
      </c>
      <c r="G46" s="247" t="s">
        <v>106</v>
      </c>
      <c r="H46" s="247" t="s">
        <v>106</v>
      </c>
      <c r="I46" s="247" t="s">
        <v>106</v>
      </c>
      <c r="J46" s="247" t="s">
        <v>106</v>
      </c>
      <c r="K46" s="247" t="s">
        <v>106</v>
      </c>
      <c r="L46" s="247" t="s">
        <v>106</v>
      </c>
      <c r="M46" s="247" t="s">
        <v>106</v>
      </c>
      <c r="N46" s="247" t="s">
        <v>106</v>
      </c>
      <c r="O46" s="247" t="s">
        <v>106</v>
      </c>
      <c r="P46" s="247" t="s">
        <v>106</v>
      </c>
      <c r="Q46" s="247" t="s">
        <v>106</v>
      </c>
      <c r="R46" s="247" t="s">
        <v>106</v>
      </c>
      <c r="S46" s="247" t="s">
        <v>106</v>
      </c>
      <c r="T46" s="247" t="s">
        <v>106</v>
      </c>
      <c r="U46" s="247" t="s">
        <v>106</v>
      </c>
      <c r="V46" s="247" t="s">
        <v>106</v>
      </c>
      <c r="W46" s="247" t="s">
        <v>106</v>
      </c>
      <c r="X46" s="247" t="s">
        <v>106</v>
      </c>
      <c r="Y46" s="247" t="s">
        <v>106</v>
      </c>
      <c r="Z46" s="247" t="s">
        <v>106</v>
      </c>
      <c r="AA46" s="247" t="s">
        <v>106</v>
      </c>
      <c r="AB46" s="247" t="s">
        <v>106</v>
      </c>
      <c r="AC46" s="247" t="s">
        <v>106</v>
      </c>
      <c r="AD46" s="240" t="s">
        <v>106</v>
      </c>
      <c r="AE46" s="240" t="s">
        <v>106</v>
      </c>
      <c r="AF46" s="240" t="s">
        <v>106</v>
      </c>
      <c r="AG46" s="240" t="s">
        <v>106</v>
      </c>
      <c r="AH46" s="240" t="s">
        <v>106</v>
      </c>
      <c r="AI46" s="240" t="s">
        <v>106</v>
      </c>
      <c r="AJ46" s="240" t="s">
        <v>106</v>
      </c>
      <c r="AK46" s="240" t="s">
        <v>106</v>
      </c>
      <c r="AL46" s="240" t="s">
        <v>106</v>
      </c>
      <c r="AM46" s="240" t="s">
        <v>106</v>
      </c>
      <c r="AN46" s="240" t="s">
        <v>106</v>
      </c>
      <c r="AO46" s="240" t="s">
        <v>106</v>
      </c>
      <c r="AP46" s="240" t="s">
        <v>106</v>
      </c>
      <c r="AQ46" s="240" t="s">
        <v>106</v>
      </c>
      <c r="AR46" s="240" t="s">
        <v>106</v>
      </c>
    </row>
    <row r="47" spans="1:51" s="27" customFormat="1" ht="18.95" customHeight="1" x14ac:dyDescent="0.15">
      <c r="A47" s="800"/>
      <c r="B47" s="244" t="s">
        <v>146</v>
      </c>
      <c r="C47" s="38">
        <v>400040</v>
      </c>
      <c r="D47" s="247" t="s">
        <v>106</v>
      </c>
      <c r="E47" s="247" t="s">
        <v>106</v>
      </c>
      <c r="F47" s="247" t="s">
        <v>106</v>
      </c>
      <c r="G47" s="247" t="s">
        <v>106</v>
      </c>
      <c r="H47" s="247" t="s">
        <v>106</v>
      </c>
      <c r="I47" s="247" t="s">
        <v>106</v>
      </c>
      <c r="J47" s="247" t="s">
        <v>106</v>
      </c>
      <c r="K47" s="247" t="s">
        <v>106</v>
      </c>
      <c r="L47" s="247" t="s">
        <v>106</v>
      </c>
      <c r="M47" s="247" t="s">
        <v>106</v>
      </c>
      <c r="N47" s="247" t="s">
        <v>106</v>
      </c>
      <c r="O47" s="247" t="s">
        <v>106</v>
      </c>
      <c r="P47" s="247" t="s">
        <v>106</v>
      </c>
      <c r="Q47" s="247" t="s">
        <v>106</v>
      </c>
      <c r="R47" s="247" t="s">
        <v>106</v>
      </c>
      <c r="S47" s="247" t="s">
        <v>106</v>
      </c>
      <c r="T47" s="247" t="s">
        <v>106</v>
      </c>
      <c r="U47" s="247" t="s">
        <v>106</v>
      </c>
      <c r="V47" s="247" t="s">
        <v>106</v>
      </c>
      <c r="W47" s="247" t="s">
        <v>106</v>
      </c>
      <c r="X47" s="247" t="s">
        <v>106</v>
      </c>
      <c r="Y47" s="247" t="s">
        <v>106</v>
      </c>
      <c r="Z47" s="247" t="s">
        <v>106</v>
      </c>
      <c r="AA47" s="247" t="s">
        <v>106</v>
      </c>
      <c r="AB47" s="247" t="s">
        <v>106</v>
      </c>
      <c r="AC47" s="247" t="s">
        <v>106</v>
      </c>
      <c r="AD47" s="247" t="s">
        <v>106</v>
      </c>
      <c r="AE47" s="247" t="s">
        <v>106</v>
      </c>
      <c r="AF47" s="247" t="s">
        <v>106</v>
      </c>
      <c r="AG47" s="247" t="s">
        <v>106</v>
      </c>
      <c r="AH47" s="240" t="s">
        <v>106</v>
      </c>
      <c r="AI47" s="240" t="s">
        <v>106</v>
      </c>
      <c r="AJ47" s="240" t="s">
        <v>106</v>
      </c>
      <c r="AK47" s="240" t="s">
        <v>106</v>
      </c>
      <c r="AL47" s="240" t="s">
        <v>106</v>
      </c>
      <c r="AM47" s="240" t="s">
        <v>106</v>
      </c>
      <c r="AN47" s="240" t="s">
        <v>106</v>
      </c>
      <c r="AO47" s="240" t="s">
        <v>106</v>
      </c>
      <c r="AP47" s="240" t="s">
        <v>106</v>
      </c>
      <c r="AQ47" s="240" t="s">
        <v>106</v>
      </c>
      <c r="AR47" s="240" t="s">
        <v>106</v>
      </c>
      <c r="AS47" s="240" t="s">
        <v>106</v>
      </c>
      <c r="AT47" s="240" t="s">
        <v>106</v>
      </c>
      <c r="AU47" s="240" t="s">
        <v>106</v>
      </c>
      <c r="AV47" s="240" t="s">
        <v>106</v>
      </c>
    </row>
    <row r="48" spans="1:51" s="27" customFormat="1" ht="18.95" customHeight="1" x14ac:dyDescent="0.15">
      <c r="A48" s="800"/>
      <c r="B48" s="7" t="s">
        <v>147</v>
      </c>
      <c r="C48" s="34" t="s">
        <v>947</v>
      </c>
      <c r="D48" s="34" t="s">
        <v>948</v>
      </c>
      <c r="E48" s="34" t="s">
        <v>949</v>
      </c>
      <c r="F48" s="34" t="s">
        <v>950</v>
      </c>
      <c r="G48" s="34" t="s">
        <v>951</v>
      </c>
      <c r="H48" s="34" t="s">
        <v>952</v>
      </c>
      <c r="I48" s="34" t="s">
        <v>953</v>
      </c>
      <c r="J48" s="34" t="s">
        <v>954</v>
      </c>
      <c r="K48" s="34" t="s">
        <v>955</v>
      </c>
      <c r="L48" s="34" t="s">
        <v>956</v>
      </c>
      <c r="M48" s="34" t="s">
        <v>957</v>
      </c>
      <c r="N48" s="34" t="s">
        <v>958</v>
      </c>
      <c r="O48" s="34" t="s">
        <v>959</v>
      </c>
      <c r="P48" s="34" t="s">
        <v>960</v>
      </c>
      <c r="Q48" s="34" t="s">
        <v>961</v>
      </c>
      <c r="R48" s="34" t="s">
        <v>962</v>
      </c>
      <c r="S48" s="34" t="s">
        <v>963</v>
      </c>
      <c r="T48" s="240" t="s">
        <v>964</v>
      </c>
      <c r="U48" s="240" t="s">
        <v>965</v>
      </c>
      <c r="V48" s="240" t="s">
        <v>966</v>
      </c>
      <c r="W48" s="30" t="s">
        <v>967</v>
      </c>
      <c r="X48" s="30" t="s">
        <v>968</v>
      </c>
      <c r="Y48" s="30" t="s">
        <v>969</v>
      </c>
      <c r="Z48" s="30" t="s">
        <v>970</v>
      </c>
      <c r="AA48" s="30" t="s">
        <v>971</v>
      </c>
      <c r="AB48" s="30" t="s">
        <v>972</v>
      </c>
      <c r="AC48" s="30" t="s">
        <v>973</v>
      </c>
      <c r="AD48" s="242" t="s">
        <v>975</v>
      </c>
      <c r="AE48" s="247" t="s">
        <v>106</v>
      </c>
      <c r="AF48" s="247" t="s">
        <v>106</v>
      </c>
      <c r="AG48" s="247" t="s">
        <v>106</v>
      </c>
      <c r="AH48" s="240" t="s">
        <v>106</v>
      </c>
      <c r="AI48" s="240" t="s">
        <v>106</v>
      </c>
      <c r="AJ48" s="240" t="s">
        <v>106</v>
      </c>
      <c r="AK48" s="240" t="s">
        <v>106</v>
      </c>
      <c r="AL48" s="240" t="s">
        <v>106</v>
      </c>
      <c r="AM48" s="240" t="s">
        <v>106</v>
      </c>
      <c r="AN48" s="240" t="s">
        <v>106</v>
      </c>
      <c r="AO48" s="240" t="s">
        <v>106</v>
      </c>
      <c r="AP48" s="240" t="s">
        <v>106</v>
      </c>
      <c r="AQ48" s="240" t="s">
        <v>106</v>
      </c>
      <c r="AR48" s="240" t="s">
        <v>106</v>
      </c>
      <c r="AS48" s="240" t="s">
        <v>106</v>
      </c>
      <c r="AT48" s="240" t="s">
        <v>106</v>
      </c>
      <c r="AU48" s="240" t="s">
        <v>106</v>
      </c>
      <c r="AV48" s="240" t="s">
        <v>106</v>
      </c>
    </row>
    <row r="49" spans="1:50" s="27" customFormat="1" ht="18.95" customHeight="1" x14ac:dyDescent="0.15">
      <c r="A49" s="800"/>
      <c r="B49" s="7" t="s">
        <v>215</v>
      </c>
      <c r="C49" s="34" t="s">
        <v>98</v>
      </c>
      <c r="D49" s="34" t="s">
        <v>99</v>
      </c>
      <c r="E49" s="241" t="s">
        <v>207</v>
      </c>
      <c r="F49" s="34" t="s">
        <v>208</v>
      </c>
      <c r="G49" s="241" t="s">
        <v>183</v>
      </c>
      <c r="H49" s="34" t="s">
        <v>184</v>
      </c>
      <c r="I49" s="34" t="s">
        <v>185</v>
      </c>
      <c r="J49" s="34" t="s">
        <v>186</v>
      </c>
      <c r="K49" s="34" t="s">
        <v>928</v>
      </c>
      <c r="L49" s="247" t="s">
        <v>213</v>
      </c>
      <c r="M49" s="247" t="s">
        <v>929</v>
      </c>
      <c r="N49" s="247" t="s">
        <v>106</v>
      </c>
      <c r="O49" s="247" t="s">
        <v>106</v>
      </c>
      <c r="P49" s="247" t="s">
        <v>106</v>
      </c>
      <c r="Q49" s="247" t="s">
        <v>106</v>
      </c>
      <c r="R49" s="247" t="s">
        <v>106</v>
      </c>
      <c r="S49" s="247" t="s">
        <v>106</v>
      </c>
      <c r="T49" s="247" t="s">
        <v>106</v>
      </c>
      <c r="U49" s="247" t="s">
        <v>106</v>
      </c>
      <c r="V49" s="247" t="s">
        <v>106</v>
      </c>
      <c r="W49" s="247" t="s">
        <v>106</v>
      </c>
      <c r="X49" s="247" t="s">
        <v>106</v>
      </c>
      <c r="Y49" s="247" t="s">
        <v>106</v>
      </c>
      <c r="Z49" s="247" t="s">
        <v>106</v>
      </c>
      <c r="AA49" s="247" t="s">
        <v>106</v>
      </c>
      <c r="AB49" s="247" t="s">
        <v>106</v>
      </c>
      <c r="AC49" s="247" t="s">
        <v>106</v>
      </c>
      <c r="AD49" s="247" t="s">
        <v>106</v>
      </c>
      <c r="AE49" s="247" t="s">
        <v>106</v>
      </c>
      <c r="AF49" s="247" t="s">
        <v>106</v>
      </c>
      <c r="AG49" s="247" t="s">
        <v>106</v>
      </c>
      <c r="AH49" s="240" t="s">
        <v>106</v>
      </c>
      <c r="AI49" s="240" t="s">
        <v>106</v>
      </c>
      <c r="AJ49" s="240" t="s">
        <v>106</v>
      </c>
      <c r="AK49" s="240" t="s">
        <v>106</v>
      </c>
      <c r="AL49" s="240" t="s">
        <v>106</v>
      </c>
      <c r="AM49" s="240" t="s">
        <v>106</v>
      </c>
      <c r="AN49" s="240" t="s">
        <v>106</v>
      </c>
      <c r="AO49" s="240" t="s">
        <v>106</v>
      </c>
      <c r="AP49" s="240" t="s">
        <v>106</v>
      </c>
      <c r="AQ49" s="240" t="s">
        <v>106</v>
      </c>
      <c r="AR49" s="240" t="s">
        <v>106</v>
      </c>
      <c r="AS49" s="240" t="s">
        <v>106</v>
      </c>
      <c r="AT49" s="240" t="s">
        <v>106</v>
      </c>
      <c r="AU49" s="240" t="s">
        <v>106</v>
      </c>
      <c r="AV49" s="240" t="s">
        <v>106</v>
      </c>
    </row>
    <row r="50" spans="1:50" s="27" customFormat="1" ht="18.95" customHeight="1" x14ac:dyDescent="0.15">
      <c r="A50" s="800"/>
      <c r="B50" s="7" t="s">
        <v>148</v>
      </c>
      <c r="C50" s="34" t="s">
        <v>109</v>
      </c>
      <c r="D50" s="34" t="s">
        <v>110</v>
      </c>
      <c r="E50" s="242" t="s">
        <v>175</v>
      </c>
      <c r="F50" s="34" t="s">
        <v>111</v>
      </c>
      <c r="G50" s="242" t="s">
        <v>180</v>
      </c>
      <c r="H50" s="34" t="s">
        <v>53</v>
      </c>
      <c r="I50" s="34" t="s">
        <v>54</v>
      </c>
      <c r="J50" s="34" t="s">
        <v>55</v>
      </c>
      <c r="K50" s="34" t="s">
        <v>56</v>
      </c>
      <c r="L50" s="34" t="s">
        <v>57</v>
      </c>
      <c r="M50" s="247" t="s">
        <v>106</v>
      </c>
      <c r="N50" s="247" t="s">
        <v>106</v>
      </c>
      <c r="O50" s="247" t="s">
        <v>106</v>
      </c>
      <c r="P50" s="247" t="s">
        <v>106</v>
      </c>
      <c r="Q50" s="247" t="s">
        <v>106</v>
      </c>
      <c r="R50" s="247" t="s">
        <v>106</v>
      </c>
      <c r="S50" s="247" t="s">
        <v>106</v>
      </c>
      <c r="T50" s="247" t="s">
        <v>106</v>
      </c>
      <c r="U50" s="247" t="s">
        <v>106</v>
      </c>
      <c r="V50" s="247" t="s">
        <v>106</v>
      </c>
      <c r="W50" s="247" t="s">
        <v>106</v>
      </c>
      <c r="X50" s="247" t="s">
        <v>106</v>
      </c>
      <c r="Y50" s="247" t="s">
        <v>106</v>
      </c>
      <c r="Z50" s="247" t="s">
        <v>106</v>
      </c>
      <c r="AA50" s="247" t="s">
        <v>106</v>
      </c>
      <c r="AB50" s="247" t="s">
        <v>106</v>
      </c>
      <c r="AC50" s="247" t="s">
        <v>106</v>
      </c>
      <c r="AD50" s="247" t="s">
        <v>106</v>
      </c>
      <c r="AE50" s="247" t="s">
        <v>106</v>
      </c>
      <c r="AF50" s="247" t="s">
        <v>106</v>
      </c>
      <c r="AG50" s="247" t="s">
        <v>106</v>
      </c>
      <c r="AH50" s="240" t="s">
        <v>106</v>
      </c>
      <c r="AI50" s="240" t="s">
        <v>106</v>
      </c>
      <c r="AJ50" s="240" t="s">
        <v>106</v>
      </c>
      <c r="AK50" s="240" t="s">
        <v>106</v>
      </c>
      <c r="AL50" s="240" t="s">
        <v>106</v>
      </c>
      <c r="AM50" s="240" t="s">
        <v>106</v>
      </c>
      <c r="AN50" s="240" t="s">
        <v>106</v>
      </c>
      <c r="AO50" s="240" t="s">
        <v>106</v>
      </c>
      <c r="AP50" s="240" t="s">
        <v>106</v>
      </c>
      <c r="AQ50" s="240" t="s">
        <v>106</v>
      </c>
      <c r="AR50" s="240" t="s">
        <v>106</v>
      </c>
      <c r="AS50" s="240" t="s">
        <v>106</v>
      </c>
      <c r="AT50" s="240" t="s">
        <v>106</v>
      </c>
      <c r="AU50" s="240" t="s">
        <v>106</v>
      </c>
      <c r="AV50" s="240" t="s">
        <v>106</v>
      </c>
    </row>
    <row r="51" spans="1:50" s="27" customFormat="1" ht="18.95" customHeight="1" x14ac:dyDescent="0.15">
      <c r="A51" s="800"/>
      <c r="B51" s="7" t="s">
        <v>276</v>
      </c>
      <c r="C51" s="34" t="s">
        <v>274</v>
      </c>
      <c r="D51" s="243" t="s">
        <v>106</v>
      </c>
      <c r="E51" s="243" t="s">
        <v>106</v>
      </c>
      <c r="F51" s="243" t="s">
        <v>106</v>
      </c>
      <c r="G51" s="243" t="s">
        <v>106</v>
      </c>
      <c r="H51" s="243" t="s">
        <v>106</v>
      </c>
      <c r="I51" s="243" t="s">
        <v>106</v>
      </c>
      <c r="J51" s="243" t="s">
        <v>106</v>
      </c>
      <c r="K51" s="243" t="s">
        <v>106</v>
      </c>
      <c r="L51" s="243" t="s">
        <v>106</v>
      </c>
      <c r="M51" s="247" t="s">
        <v>106</v>
      </c>
      <c r="N51" s="247" t="s">
        <v>106</v>
      </c>
      <c r="O51" s="247" t="s">
        <v>106</v>
      </c>
      <c r="P51" s="247" t="s">
        <v>106</v>
      </c>
      <c r="Q51" s="247" t="s">
        <v>106</v>
      </c>
      <c r="R51" s="247" t="s">
        <v>106</v>
      </c>
      <c r="S51" s="247" t="s">
        <v>106</v>
      </c>
      <c r="T51" s="247" t="s">
        <v>106</v>
      </c>
      <c r="U51" s="247" t="s">
        <v>106</v>
      </c>
      <c r="V51" s="247" t="s">
        <v>106</v>
      </c>
      <c r="W51" s="247" t="s">
        <v>106</v>
      </c>
      <c r="X51" s="247" t="s">
        <v>106</v>
      </c>
      <c r="Y51" s="247" t="s">
        <v>106</v>
      </c>
      <c r="Z51" s="247" t="s">
        <v>106</v>
      </c>
      <c r="AA51" s="247" t="s">
        <v>106</v>
      </c>
      <c r="AB51" s="247" t="s">
        <v>106</v>
      </c>
      <c r="AC51" s="247" t="s">
        <v>106</v>
      </c>
      <c r="AD51" s="247" t="s">
        <v>106</v>
      </c>
      <c r="AE51" s="247" t="s">
        <v>106</v>
      </c>
      <c r="AF51" s="247" t="s">
        <v>106</v>
      </c>
      <c r="AG51" s="247" t="s">
        <v>106</v>
      </c>
      <c r="AH51" s="240" t="s">
        <v>106</v>
      </c>
      <c r="AI51" s="240" t="s">
        <v>106</v>
      </c>
      <c r="AJ51" s="240" t="s">
        <v>106</v>
      </c>
      <c r="AK51" s="240" t="s">
        <v>106</v>
      </c>
      <c r="AL51" s="240" t="s">
        <v>106</v>
      </c>
      <c r="AM51" s="240" t="s">
        <v>106</v>
      </c>
      <c r="AN51" s="240" t="s">
        <v>106</v>
      </c>
      <c r="AO51" s="240" t="s">
        <v>106</v>
      </c>
      <c r="AP51" s="240" t="s">
        <v>106</v>
      </c>
      <c r="AQ51" s="240" t="s">
        <v>106</v>
      </c>
      <c r="AR51" s="240" t="s">
        <v>106</v>
      </c>
      <c r="AS51" s="240" t="s">
        <v>106</v>
      </c>
      <c r="AT51" s="240" t="s">
        <v>106</v>
      </c>
      <c r="AU51" s="240" t="s">
        <v>106</v>
      </c>
      <c r="AV51" s="240" t="s">
        <v>106</v>
      </c>
    </row>
    <row r="52" spans="1:50" s="27" customFormat="1" ht="18.95" customHeight="1" x14ac:dyDescent="0.15">
      <c r="A52" s="800"/>
      <c r="B52" s="7" t="s">
        <v>233</v>
      </c>
      <c r="C52" s="17" t="s">
        <v>267</v>
      </c>
      <c r="D52" s="17" t="s">
        <v>268</v>
      </c>
      <c r="E52" s="17" t="s">
        <v>269</v>
      </c>
      <c r="F52" s="17" t="s">
        <v>270</v>
      </c>
      <c r="G52" s="17" t="s">
        <v>271</v>
      </c>
      <c r="H52" s="242" t="s">
        <v>245</v>
      </c>
      <c r="I52" s="242" t="s">
        <v>245</v>
      </c>
      <c r="J52" s="242" t="s">
        <v>245</v>
      </c>
      <c r="K52" s="242" t="s">
        <v>245</v>
      </c>
      <c r="L52" s="242" t="s">
        <v>245</v>
      </c>
      <c r="M52" s="247" t="s">
        <v>245</v>
      </c>
      <c r="N52" s="247" t="s">
        <v>245</v>
      </c>
      <c r="O52" s="247" t="s">
        <v>245</v>
      </c>
      <c r="P52" s="247" t="s">
        <v>245</v>
      </c>
      <c r="Q52" s="247" t="s">
        <v>245</v>
      </c>
      <c r="R52" s="247" t="s">
        <v>245</v>
      </c>
      <c r="S52" s="247" t="s">
        <v>245</v>
      </c>
      <c r="T52" s="247" t="s">
        <v>245</v>
      </c>
      <c r="U52" s="247" t="s">
        <v>245</v>
      </c>
      <c r="V52" s="247" t="s">
        <v>245</v>
      </c>
      <c r="W52" s="247" t="s">
        <v>245</v>
      </c>
      <c r="X52" s="247" t="s">
        <v>245</v>
      </c>
      <c r="Y52" s="247" t="s">
        <v>245</v>
      </c>
      <c r="Z52" s="247" t="s">
        <v>245</v>
      </c>
      <c r="AA52" s="247" t="s">
        <v>245</v>
      </c>
      <c r="AB52" s="247" t="s">
        <v>245</v>
      </c>
      <c r="AC52" s="247" t="s">
        <v>245</v>
      </c>
      <c r="AD52" s="247" t="s">
        <v>245</v>
      </c>
      <c r="AE52" s="247" t="s">
        <v>245</v>
      </c>
      <c r="AF52" s="247" t="s">
        <v>245</v>
      </c>
      <c r="AG52" s="247" t="s">
        <v>245</v>
      </c>
      <c r="AH52" s="240" t="s">
        <v>245</v>
      </c>
      <c r="AI52" s="240" t="s">
        <v>245</v>
      </c>
      <c r="AJ52" s="240" t="s">
        <v>245</v>
      </c>
      <c r="AK52" s="240" t="s">
        <v>245</v>
      </c>
      <c r="AL52" s="240" t="s">
        <v>245</v>
      </c>
      <c r="AM52" s="240" t="s">
        <v>245</v>
      </c>
      <c r="AN52" s="240" t="s">
        <v>245</v>
      </c>
      <c r="AO52" s="240" t="s">
        <v>245</v>
      </c>
      <c r="AP52" s="240" t="s">
        <v>245</v>
      </c>
      <c r="AQ52" s="240" t="s">
        <v>245</v>
      </c>
      <c r="AR52" s="240" t="s">
        <v>245</v>
      </c>
      <c r="AS52" s="240" t="s">
        <v>245</v>
      </c>
      <c r="AT52" s="240" t="s">
        <v>245</v>
      </c>
      <c r="AU52" s="240" t="s">
        <v>245</v>
      </c>
      <c r="AV52" s="240" t="s">
        <v>245</v>
      </c>
    </row>
    <row r="53" spans="1:50" s="27" customFormat="1" ht="18.95" customHeight="1" x14ac:dyDescent="0.15">
      <c r="A53" s="800"/>
      <c r="B53" s="7" t="s">
        <v>218</v>
      </c>
      <c r="C53" s="17" t="s">
        <v>217</v>
      </c>
      <c r="D53" s="17" t="s">
        <v>219</v>
      </c>
      <c r="E53" s="242" t="s">
        <v>942</v>
      </c>
      <c r="F53" s="242" t="s">
        <v>943</v>
      </c>
      <c r="G53" s="242" t="s">
        <v>944</v>
      </c>
      <c r="H53" s="242" t="s">
        <v>245</v>
      </c>
      <c r="I53" s="242" t="s">
        <v>245</v>
      </c>
      <c r="J53" s="242" t="s">
        <v>245</v>
      </c>
      <c r="K53" s="242" t="s">
        <v>245</v>
      </c>
      <c r="L53" s="242" t="s">
        <v>245</v>
      </c>
      <c r="M53" s="247" t="s">
        <v>245</v>
      </c>
      <c r="N53" s="247" t="s">
        <v>245</v>
      </c>
      <c r="O53" s="247" t="s">
        <v>245</v>
      </c>
      <c r="P53" s="247" t="s">
        <v>245</v>
      </c>
      <c r="Q53" s="247" t="s">
        <v>245</v>
      </c>
      <c r="R53" s="247" t="s">
        <v>245</v>
      </c>
      <c r="S53" s="247" t="s">
        <v>245</v>
      </c>
      <c r="T53" s="247" t="s">
        <v>245</v>
      </c>
      <c r="U53" s="247" t="s">
        <v>245</v>
      </c>
      <c r="V53" s="247" t="s">
        <v>245</v>
      </c>
      <c r="W53" s="247" t="s">
        <v>245</v>
      </c>
      <c r="X53" s="247" t="s">
        <v>245</v>
      </c>
      <c r="Y53" s="247" t="s">
        <v>245</v>
      </c>
      <c r="Z53" s="247" t="s">
        <v>245</v>
      </c>
      <c r="AA53" s="247" t="s">
        <v>245</v>
      </c>
      <c r="AB53" s="247" t="s">
        <v>245</v>
      </c>
      <c r="AC53" s="247" t="s">
        <v>245</v>
      </c>
      <c r="AD53" s="247" t="s">
        <v>245</v>
      </c>
      <c r="AE53" s="247" t="s">
        <v>245</v>
      </c>
      <c r="AF53" s="247" t="s">
        <v>245</v>
      </c>
      <c r="AG53" s="247" t="s">
        <v>245</v>
      </c>
      <c r="AH53" s="240" t="s">
        <v>245</v>
      </c>
      <c r="AI53" s="240" t="s">
        <v>245</v>
      </c>
      <c r="AJ53" s="240" t="s">
        <v>245</v>
      </c>
      <c r="AK53" s="240" t="s">
        <v>245</v>
      </c>
      <c r="AL53" s="240" t="s">
        <v>245</v>
      </c>
      <c r="AM53" s="240" t="s">
        <v>245</v>
      </c>
      <c r="AN53" s="240" t="s">
        <v>245</v>
      </c>
      <c r="AO53" s="240" t="s">
        <v>245</v>
      </c>
      <c r="AP53" s="240" t="s">
        <v>245</v>
      </c>
      <c r="AQ53" s="240" t="s">
        <v>245</v>
      </c>
      <c r="AR53" s="240" t="s">
        <v>245</v>
      </c>
      <c r="AS53" s="240" t="s">
        <v>245</v>
      </c>
      <c r="AT53" s="240" t="s">
        <v>245</v>
      </c>
      <c r="AU53" s="240" t="s">
        <v>245</v>
      </c>
      <c r="AV53" s="240" t="s">
        <v>245</v>
      </c>
    </row>
    <row r="54" spans="1:50" s="27" customFormat="1" ht="18.95" customHeight="1" x14ac:dyDescent="0.15">
      <c r="A54" s="800"/>
      <c r="B54" s="6" t="s">
        <v>149</v>
      </c>
      <c r="C54" s="249">
        <v>2473496</v>
      </c>
      <c r="D54" s="38">
        <v>2545701</v>
      </c>
      <c r="E54" s="38">
        <v>2545703</v>
      </c>
      <c r="F54" s="247" t="s">
        <v>106</v>
      </c>
      <c r="G54" s="247" t="s">
        <v>106</v>
      </c>
      <c r="H54" s="247" t="s">
        <v>106</v>
      </c>
      <c r="I54" s="247" t="s">
        <v>106</v>
      </c>
      <c r="J54" s="247" t="s">
        <v>106</v>
      </c>
      <c r="K54" s="247" t="s">
        <v>106</v>
      </c>
      <c r="L54" s="247" t="s">
        <v>106</v>
      </c>
      <c r="M54" s="247" t="s">
        <v>106</v>
      </c>
      <c r="N54" s="247" t="s">
        <v>106</v>
      </c>
      <c r="O54" s="247" t="s">
        <v>106</v>
      </c>
      <c r="P54" s="247" t="s">
        <v>106</v>
      </c>
      <c r="Q54" s="247" t="s">
        <v>106</v>
      </c>
      <c r="R54" s="247" t="s">
        <v>106</v>
      </c>
      <c r="S54" s="247" t="s">
        <v>106</v>
      </c>
      <c r="T54" s="247" t="s">
        <v>106</v>
      </c>
      <c r="U54" s="247" t="s">
        <v>106</v>
      </c>
      <c r="V54" s="247" t="s">
        <v>106</v>
      </c>
      <c r="W54" s="247" t="s">
        <v>106</v>
      </c>
      <c r="X54" s="247" t="s">
        <v>106</v>
      </c>
      <c r="Y54" s="247" t="s">
        <v>106</v>
      </c>
      <c r="Z54" s="247" t="s">
        <v>106</v>
      </c>
      <c r="AA54" s="247" t="s">
        <v>106</v>
      </c>
      <c r="AB54" s="247" t="s">
        <v>106</v>
      </c>
      <c r="AC54" s="247" t="s">
        <v>106</v>
      </c>
      <c r="AD54" s="247" t="s">
        <v>106</v>
      </c>
      <c r="AE54" s="247" t="s">
        <v>106</v>
      </c>
      <c r="AF54" s="247" t="s">
        <v>106</v>
      </c>
      <c r="AG54" s="247" t="s">
        <v>106</v>
      </c>
      <c r="AH54" s="240" t="s">
        <v>106</v>
      </c>
      <c r="AI54" s="240" t="s">
        <v>106</v>
      </c>
      <c r="AJ54" s="240" t="s">
        <v>106</v>
      </c>
      <c r="AK54" s="240" t="s">
        <v>106</v>
      </c>
      <c r="AL54" s="240" t="s">
        <v>106</v>
      </c>
      <c r="AM54" s="240" t="s">
        <v>106</v>
      </c>
      <c r="AN54" s="240" t="s">
        <v>106</v>
      </c>
      <c r="AO54" s="240" t="s">
        <v>106</v>
      </c>
      <c r="AP54" s="240" t="s">
        <v>106</v>
      </c>
      <c r="AQ54" s="240" t="s">
        <v>106</v>
      </c>
      <c r="AR54" s="240" t="s">
        <v>106</v>
      </c>
      <c r="AS54" s="240" t="s">
        <v>106</v>
      </c>
      <c r="AT54" s="240" t="s">
        <v>106</v>
      </c>
      <c r="AU54" s="240" t="s">
        <v>106</v>
      </c>
      <c r="AV54" s="240" t="s">
        <v>106</v>
      </c>
    </row>
    <row r="55" spans="1:50" s="27" customFormat="1" ht="18.95" customHeight="1" x14ac:dyDescent="0.15">
      <c r="A55" s="800"/>
      <c r="B55" s="9" t="s">
        <v>1112</v>
      </c>
      <c r="C55" s="496" t="s">
        <v>1113</v>
      </c>
      <c r="D55" s="247" t="s">
        <v>106</v>
      </c>
      <c r="E55" s="247" t="s">
        <v>106</v>
      </c>
      <c r="F55" s="247" t="s">
        <v>106</v>
      </c>
      <c r="G55" s="247" t="s">
        <v>106</v>
      </c>
      <c r="H55" s="247" t="s">
        <v>106</v>
      </c>
      <c r="I55" s="247" t="s">
        <v>106</v>
      </c>
      <c r="J55" s="247" t="s">
        <v>106</v>
      </c>
      <c r="K55" s="247" t="s">
        <v>106</v>
      </c>
      <c r="L55" s="247" t="s">
        <v>106</v>
      </c>
      <c r="M55" s="247" t="s">
        <v>106</v>
      </c>
      <c r="N55" s="247" t="s">
        <v>106</v>
      </c>
      <c r="O55" s="247" t="s">
        <v>106</v>
      </c>
      <c r="P55" s="247" t="s">
        <v>106</v>
      </c>
      <c r="Q55" s="247" t="s">
        <v>106</v>
      </c>
      <c r="R55" s="247" t="s">
        <v>106</v>
      </c>
      <c r="S55" s="247" t="s">
        <v>106</v>
      </c>
      <c r="T55" s="247" t="s">
        <v>106</v>
      </c>
      <c r="U55" s="247" t="s">
        <v>106</v>
      </c>
      <c r="V55" s="247" t="s">
        <v>106</v>
      </c>
      <c r="W55" s="247" t="s">
        <v>106</v>
      </c>
      <c r="X55" s="247" t="s">
        <v>106</v>
      </c>
      <c r="Y55" s="247" t="s">
        <v>106</v>
      </c>
      <c r="Z55" s="247" t="s">
        <v>106</v>
      </c>
      <c r="AA55" s="247" t="s">
        <v>106</v>
      </c>
      <c r="AB55" s="247" t="s">
        <v>106</v>
      </c>
      <c r="AC55" s="247" t="s">
        <v>106</v>
      </c>
      <c r="AD55" s="247" t="s">
        <v>106</v>
      </c>
      <c r="AE55" s="247" t="s">
        <v>106</v>
      </c>
      <c r="AF55" s="247" t="s">
        <v>106</v>
      </c>
      <c r="AG55" s="247" t="s">
        <v>106</v>
      </c>
      <c r="AH55" s="247" t="s">
        <v>106</v>
      </c>
      <c r="AI55" s="247" t="s">
        <v>106</v>
      </c>
      <c r="AJ55" s="247" t="s">
        <v>106</v>
      </c>
      <c r="AK55" s="247" t="s">
        <v>106</v>
      </c>
      <c r="AL55" s="247" t="s">
        <v>106</v>
      </c>
      <c r="AM55" s="247" t="s">
        <v>106</v>
      </c>
      <c r="AN55" s="247" t="s">
        <v>106</v>
      </c>
      <c r="AO55" s="247" t="s">
        <v>106</v>
      </c>
      <c r="AP55" s="247" t="s">
        <v>106</v>
      </c>
      <c r="AQ55" s="247" t="s">
        <v>106</v>
      </c>
      <c r="AR55" s="247" t="s">
        <v>106</v>
      </c>
      <c r="AS55" s="247" t="s">
        <v>106</v>
      </c>
      <c r="AT55" s="247" t="s">
        <v>106</v>
      </c>
      <c r="AU55" s="247" t="s">
        <v>106</v>
      </c>
      <c r="AV55" s="247" t="s">
        <v>106</v>
      </c>
    </row>
    <row r="56" spans="1:50" s="27" customFormat="1" ht="18.75" customHeight="1" x14ac:dyDescent="0.15">
      <c r="A56" s="800"/>
      <c r="B56" s="9" t="s">
        <v>265</v>
      </c>
      <c r="C56" s="38" t="s">
        <v>249</v>
      </c>
      <c r="D56" s="38" t="s">
        <v>266</v>
      </c>
      <c r="E56" s="247" t="s">
        <v>245</v>
      </c>
      <c r="F56" s="247" t="s">
        <v>245</v>
      </c>
      <c r="G56" s="247" t="s">
        <v>245</v>
      </c>
      <c r="H56" s="247" t="s">
        <v>245</v>
      </c>
      <c r="I56" s="247" t="s">
        <v>245</v>
      </c>
      <c r="J56" s="247" t="s">
        <v>245</v>
      </c>
      <c r="K56" s="247" t="s">
        <v>245</v>
      </c>
      <c r="L56" s="247" t="s">
        <v>245</v>
      </c>
      <c r="M56" s="247" t="s">
        <v>245</v>
      </c>
      <c r="N56" s="247" t="s">
        <v>245</v>
      </c>
      <c r="O56" s="247" t="s">
        <v>245</v>
      </c>
      <c r="P56" s="247" t="s">
        <v>245</v>
      </c>
      <c r="Q56" s="247" t="s">
        <v>245</v>
      </c>
      <c r="R56" s="247" t="s">
        <v>245</v>
      </c>
      <c r="S56" s="247" t="s">
        <v>245</v>
      </c>
      <c r="T56" s="247" t="s">
        <v>245</v>
      </c>
      <c r="U56" s="247" t="s">
        <v>245</v>
      </c>
      <c r="V56" s="247" t="s">
        <v>245</v>
      </c>
      <c r="W56" s="247" t="s">
        <v>245</v>
      </c>
      <c r="X56" s="247" t="s">
        <v>245</v>
      </c>
      <c r="Y56" s="247" t="s">
        <v>245</v>
      </c>
      <c r="Z56" s="247" t="s">
        <v>245</v>
      </c>
      <c r="AA56" s="247" t="s">
        <v>245</v>
      </c>
      <c r="AB56" s="247" t="s">
        <v>245</v>
      </c>
      <c r="AC56" s="247" t="s">
        <v>245</v>
      </c>
      <c r="AD56" s="247" t="s">
        <v>245</v>
      </c>
      <c r="AE56" s="247" t="s">
        <v>245</v>
      </c>
      <c r="AF56" s="247" t="s">
        <v>245</v>
      </c>
      <c r="AG56" s="247" t="s">
        <v>245</v>
      </c>
      <c r="AH56" s="240" t="s">
        <v>245</v>
      </c>
      <c r="AI56" s="240" t="s">
        <v>245</v>
      </c>
      <c r="AJ56" s="240" t="s">
        <v>245</v>
      </c>
      <c r="AK56" s="240" t="s">
        <v>245</v>
      </c>
      <c r="AL56" s="240" t="s">
        <v>245</v>
      </c>
      <c r="AM56" s="240" t="s">
        <v>245</v>
      </c>
      <c r="AN56" s="240" t="s">
        <v>245</v>
      </c>
      <c r="AO56" s="240" t="s">
        <v>245</v>
      </c>
      <c r="AP56" s="240" t="s">
        <v>245</v>
      </c>
      <c r="AQ56" s="240" t="s">
        <v>245</v>
      </c>
      <c r="AR56" s="240" t="s">
        <v>245</v>
      </c>
      <c r="AS56" s="240" t="s">
        <v>245</v>
      </c>
      <c r="AT56" s="240" t="s">
        <v>245</v>
      </c>
      <c r="AU56" s="240" t="s">
        <v>245</v>
      </c>
      <c r="AV56" s="240" t="s">
        <v>245</v>
      </c>
    </row>
    <row r="57" spans="1:50" s="27" customFormat="1" ht="18.95" customHeight="1" x14ac:dyDescent="0.15">
      <c r="A57" s="800"/>
      <c r="B57" s="7" t="s">
        <v>150</v>
      </c>
      <c r="C57" s="34" t="s">
        <v>58</v>
      </c>
      <c r="D57" s="34" t="s">
        <v>59</v>
      </c>
      <c r="E57" s="34" t="s">
        <v>60</v>
      </c>
      <c r="F57" s="34" t="s">
        <v>61</v>
      </c>
      <c r="G57" s="34" t="s">
        <v>62</v>
      </c>
      <c r="H57" s="34" t="s">
        <v>63</v>
      </c>
      <c r="I57" s="34" t="s">
        <v>64</v>
      </c>
      <c r="J57" s="34" t="s">
        <v>65</v>
      </c>
      <c r="K57" s="34" t="s">
        <v>66</v>
      </c>
      <c r="L57" s="34" t="s">
        <v>67</v>
      </c>
      <c r="M57" s="247" t="s">
        <v>159</v>
      </c>
      <c r="N57" s="247" t="s">
        <v>160</v>
      </c>
      <c r="O57" s="247" t="s">
        <v>161</v>
      </c>
      <c r="P57" s="247" t="s">
        <v>162</v>
      </c>
      <c r="Q57" s="247" t="s">
        <v>163</v>
      </c>
      <c r="R57" s="247" t="s">
        <v>164</v>
      </c>
      <c r="S57" s="247" t="s">
        <v>106</v>
      </c>
      <c r="T57" s="247" t="s">
        <v>106</v>
      </c>
      <c r="U57" s="247" t="s">
        <v>106</v>
      </c>
      <c r="V57" s="247" t="s">
        <v>106</v>
      </c>
      <c r="W57" s="247" t="s">
        <v>106</v>
      </c>
      <c r="X57" s="247" t="s">
        <v>106</v>
      </c>
      <c r="Y57" s="247" t="s">
        <v>106</v>
      </c>
      <c r="Z57" s="247" t="s">
        <v>106</v>
      </c>
      <c r="AA57" s="247" t="s">
        <v>106</v>
      </c>
      <c r="AB57" s="247" t="s">
        <v>106</v>
      </c>
      <c r="AC57" s="247" t="s">
        <v>106</v>
      </c>
      <c r="AD57" s="247" t="s">
        <v>106</v>
      </c>
      <c r="AE57" s="247" t="s">
        <v>106</v>
      </c>
      <c r="AF57" s="247" t="s">
        <v>106</v>
      </c>
      <c r="AG57" s="247" t="s">
        <v>106</v>
      </c>
      <c r="AH57" s="240" t="s">
        <v>106</v>
      </c>
      <c r="AI57" s="240" t="s">
        <v>106</v>
      </c>
      <c r="AJ57" s="240" t="s">
        <v>106</v>
      </c>
      <c r="AK57" s="240" t="s">
        <v>106</v>
      </c>
      <c r="AL57" s="240" t="s">
        <v>106</v>
      </c>
      <c r="AM57" s="240" t="s">
        <v>106</v>
      </c>
      <c r="AN57" s="240" t="s">
        <v>106</v>
      </c>
      <c r="AO57" s="240" t="s">
        <v>106</v>
      </c>
      <c r="AP57" s="240" t="s">
        <v>106</v>
      </c>
      <c r="AQ57" s="240" t="s">
        <v>106</v>
      </c>
      <c r="AR57" s="240" t="s">
        <v>106</v>
      </c>
      <c r="AS57" s="240" t="s">
        <v>106</v>
      </c>
      <c r="AT57" s="240" t="s">
        <v>106</v>
      </c>
      <c r="AU57" s="240" t="s">
        <v>106</v>
      </c>
      <c r="AV57" s="240" t="s">
        <v>106</v>
      </c>
    </row>
    <row r="58" spans="1:50" s="27" customFormat="1" ht="18.95" customHeight="1" x14ac:dyDescent="0.15">
      <c r="A58" s="800"/>
      <c r="B58" s="7" t="s">
        <v>151</v>
      </c>
      <c r="C58" s="17" t="s">
        <v>247</v>
      </c>
      <c r="D58" s="17" t="s">
        <v>1033</v>
      </c>
      <c r="E58" s="34" t="s">
        <v>79</v>
      </c>
      <c r="F58" s="34" t="s">
        <v>119</v>
      </c>
      <c r="G58" s="33" t="s">
        <v>1027</v>
      </c>
      <c r="H58" s="33" t="s">
        <v>165</v>
      </c>
      <c r="I58" s="40" t="s">
        <v>120</v>
      </c>
      <c r="J58" s="40" t="s">
        <v>121</v>
      </c>
      <c r="K58" s="40" t="s">
        <v>122</v>
      </c>
      <c r="L58" s="40" t="s">
        <v>123</v>
      </c>
      <c r="M58" s="40" t="s">
        <v>124</v>
      </c>
      <c r="N58" s="40" t="s">
        <v>125</v>
      </c>
      <c r="O58" s="32" t="s">
        <v>126</v>
      </c>
      <c r="P58" s="17" t="s">
        <v>246</v>
      </c>
      <c r="Q58" s="247" t="s">
        <v>106</v>
      </c>
      <c r="R58" s="247" t="s">
        <v>106</v>
      </c>
      <c r="S58" s="247" t="s">
        <v>106</v>
      </c>
      <c r="T58" s="247" t="s">
        <v>106</v>
      </c>
      <c r="U58" s="247" t="s">
        <v>106</v>
      </c>
      <c r="V58" s="247" t="s">
        <v>106</v>
      </c>
      <c r="W58" s="247" t="s">
        <v>106</v>
      </c>
      <c r="X58" s="247" t="s">
        <v>106</v>
      </c>
      <c r="Y58" s="247" t="s">
        <v>106</v>
      </c>
      <c r="Z58" s="247" t="s">
        <v>106</v>
      </c>
      <c r="AA58" s="247" t="s">
        <v>106</v>
      </c>
      <c r="AB58" s="247" t="s">
        <v>106</v>
      </c>
      <c r="AC58" s="247" t="s">
        <v>106</v>
      </c>
      <c r="AD58" s="247" t="s">
        <v>106</v>
      </c>
      <c r="AE58" s="247" t="s">
        <v>106</v>
      </c>
      <c r="AF58" s="247" t="s">
        <v>106</v>
      </c>
      <c r="AG58" s="247" t="s">
        <v>106</v>
      </c>
      <c r="AH58" s="247" t="s">
        <v>106</v>
      </c>
      <c r="AI58" s="247" t="s">
        <v>106</v>
      </c>
      <c r="AJ58" s="240" t="s">
        <v>106</v>
      </c>
      <c r="AK58" s="240" t="s">
        <v>106</v>
      </c>
      <c r="AL58" s="240" t="s">
        <v>106</v>
      </c>
      <c r="AM58" s="240" t="s">
        <v>106</v>
      </c>
      <c r="AN58" s="240" t="s">
        <v>106</v>
      </c>
      <c r="AO58" s="240" t="s">
        <v>106</v>
      </c>
      <c r="AP58" s="240" t="s">
        <v>106</v>
      </c>
      <c r="AQ58" s="240" t="s">
        <v>106</v>
      </c>
      <c r="AR58" s="240" t="s">
        <v>106</v>
      </c>
      <c r="AS58" s="240" t="s">
        <v>106</v>
      </c>
      <c r="AT58" s="240" t="s">
        <v>106</v>
      </c>
      <c r="AU58" s="240" t="s">
        <v>106</v>
      </c>
      <c r="AV58" s="240" t="s">
        <v>106</v>
      </c>
      <c r="AW58" s="240" t="s">
        <v>106</v>
      </c>
      <c r="AX58" s="240" t="s">
        <v>106</v>
      </c>
    </row>
    <row r="59" spans="1:50" s="27" customFormat="1" ht="18.95" customHeight="1" x14ac:dyDescent="0.15">
      <c r="A59" s="800"/>
      <c r="B59" s="7" t="s">
        <v>167</v>
      </c>
      <c r="C59" s="32" t="s">
        <v>170</v>
      </c>
      <c r="D59" s="247" t="s">
        <v>278</v>
      </c>
      <c r="E59" s="247" t="s">
        <v>106</v>
      </c>
      <c r="F59" s="247" t="s">
        <v>106</v>
      </c>
      <c r="G59" s="247" t="s">
        <v>106</v>
      </c>
      <c r="H59" s="247" t="s">
        <v>106</v>
      </c>
      <c r="I59" s="247" t="s">
        <v>106</v>
      </c>
      <c r="J59" s="247" t="s">
        <v>106</v>
      </c>
      <c r="K59" s="247" t="s">
        <v>106</v>
      </c>
      <c r="L59" s="247" t="s">
        <v>106</v>
      </c>
      <c r="M59" s="247" t="s">
        <v>106</v>
      </c>
      <c r="N59" s="247" t="s">
        <v>106</v>
      </c>
      <c r="O59" s="247" t="s">
        <v>106</v>
      </c>
      <c r="P59" s="247" t="s">
        <v>106</v>
      </c>
      <c r="Q59" s="247" t="s">
        <v>106</v>
      </c>
      <c r="R59" s="247" t="s">
        <v>106</v>
      </c>
      <c r="S59" s="247" t="s">
        <v>106</v>
      </c>
      <c r="T59" s="247" t="s">
        <v>106</v>
      </c>
      <c r="U59" s="247" t="s">
        <v>106</v>
      </c>
      <c r="V59" s="247" t="s">
        <v>106</v>
      </c>
      <c r="W59" s="247" t="s">
        <v>106</v>
      </c>
      <c r="X59" s="247" t="s">
        <v>106</v>
      </c>
      <c r="Y59" s="247" t="s">
        <v>106</v>
      </c>
      <c r="Z59" s="247" t="s">
        <v>106</v>
      </c>
      <c r="AA59" s="247" t="s">
        <v>106</v>
      </c>
      <c r="AB59" s="247" t="s">
        <v>106</v>
      </c>
      <c r="AC59" s="247" t="s">
        <v>106</v>
      </c>
      <c r="AD59" s="247" t="s">
        <v>106</v>
      </c>
      <c r="AE59" s="247" t="s">
        <v>106</v>
      </c>
      <c r="AF59" s="247" t="s">
        <v>106</v>
      </c>
      <c r="AG59" s="240" t="s">
        <v>106</v>
      </c>
      <c r="AH59" s="240" t="s">
        <v>106</v>
      </c>
      <c r="AI59" s="240" t="s">
        <v>106</v>
      </c>
      <c r="AJ59" s="240" t="s">
        <v>106</v>
      </c>
      <c r="AK59" s="240" t="s">
        <v>106</v>
      </c>
      <c r="AL59" s="240" t="s">
        <v>106</v>
      </c>
      <c r="AM59" s="240" t="s">
        <v>106</v>
      </c>
      <c r="AN59" s="240" t="s">
        <v>106</v>
      </c>
      <c r="AO59" s="240" t="s">
        <v>106</v>
      </c>
      <c r="AP59" s="240" t="s">
        <v>106</v>
      </c>
      <c r="AQ59" s="240" t="s">
        <v>106</v>
      </c>
      <c r="AR59" s="240" t="s">
        <v>106</v>
      </c>
      <c r="AS59" s="240" t="s">
        <v>106</v>
      </c>
      <c r="AT59" s="240" t="s">
        <v>106</v>
      </c>
      <c r="AU59" s="240" t="s">
        <v>106</v>
      </c>
    </row>
    <row r="60" spans="1:50" s="27" customFormat="1" ht="18.95" customHeight="1" x14ac:dyDescent="0.15">
      <c r="A60" s="800"/>
      <c r="B60" s="9" t="s">
        <v>152</v>
      </c>
      <c r="C60" s="32" t="s">
        <v>89</v>
      </c>
      <c r="D60" s="32" t="s">
        <v>187</v>
      </c>
      <c r="E60" s="247" t="s">
        <v>188</v>
      </c>
      <c r="F60" s="32" t="s">
        <v>127</v>
      </c>
      <c r="G60" s="247" t="s">
        <v>194</v>
      </c>
      <c r="H60" s="247" t="s">
        <v>193</v>
      </c>
      <c r="I60" s="247" t="s">
        <v>106</v>
      </c>
      <c r="J60" s="247" t="s">
        <v>106</v>
      </c>
      <c r="K60" s="247" t="s">
        <v>106</v>
      </c>
      <c r="L60" s="247" t="s">
        <v>106</v>
      </c>
      <c r="M60" s="247" t="s">
        <v>106</v>
      </c>
      <c r="N60" s="247" t="s">
        <v>106</v>
      </c>
      <c r="O60" s="247" t="s">
        <v>106</v>
      </c>
      <c r="P60" s="247" t="s">
        <v>106</v>
      </c>
      <c r="Q60" s="247" t="s">
        <v>106</v>
      </c>
      <c r="R60" s="247" t="s">
        <v>106</v>
      </c>
      <c r="S60" s="247" t="s">
        <v>106</v>
      </c>
      <c r="T60" s="247" t="s">
        <v>106</v>
      </c>
      <c r="U60" s="247" t="s">
        <v>106</v>
      </c>
      <c r="V60" s="247" t="s">
        <v>106</v>
      </c>
      <c r="W60" s="247" t="s">
        <v>106</v>
      </c>
      <c r="X60" s="247" t="s">
        <v>106</v>
      </c>
      <c r="Y60" s="247" t="s">
        <v>106</v>
      </c>
      <c r="Z60" s="247" t="s">
        <v>106</v>
      </c>
      <c r="AA60" s="247" t="s">
        <v>106</v>
      </c>
      <c r="AB60" s="247" t="s">
        <v>106</v>
      </c>
      <c r="AC60" s="247" t="s">
        <v>106</v>
      </c>
      <c r="AD60" s="247" t="s">
        <v>106</v>
      </c>
      <c r="AE60" s="247" t="s">
        <v>106</v>
      </c>
      <c r="AF60" s="247" t="s">
        <v>106</v>
      </c>
      <c r="AG60" s="247" t="s">
        <v>106</v>
      </c>
      <c r="AH60" s="240" t="s">
        <v>106</v>
      </c>
      <c r="AI60" s="240" t="s">
        <v>106</v>
      </c>
      <c r="AJ60" s="240" t="s">
        <v>106</v>
      </c>
      <c r="AK60" s="240" t="s">
        <v>106</v>
      </c>
      <c r="AL60" s="240" t="s">
        <v>106</v>
      </c>
      <c r="AM60" s="240" t="s">
        <v>106</v>
      </c>
      <c r="AN60" s="240" t="s">
        <v>106</v>
      </c>
      <c r="AO60" s="240" t="s">
        <v>106</v>
      </c>
      <c r="AP60" s="240" t="s">
        <v>106</v>
      </c>
      <c r="AQ60" s="240" t="s">
        <v>106</v>
      </c>
      <c r="AR60" s="240" t="s">
        <v>106</v>
      </c>
      <c r="AS60" s="240" t="s">
        <v>106</v>
      </c>
      <c r="AT60" s="240" t="s">
        <v>106</v>
      </c>
      <c r="AU60" s="240" t="s">
        <v>106</v>
      </c>
      <c r="AV60" s="240" t="s">
        <v>106</v>
      </c>
    </row>
    <row r="61" spans="1:50" s="27" customFormat="1" ht="18.95" customHeight="1" x14ac:dyDescent="0.15">
      <c r="A61" s="800"/>
      <c r="B61" s="7" t="s">
        <v>153</v>
      </c>
      <c r="C61" s="34" t="s">
        <v>92</v>
      </c>
      <c r="D61" s="34" t="s">
        <v>93</v>
      </c>
      <c r="E61" s="34" t="s">
        <v>94</v>
      </c>
      <c r="F61" s="34" t="s">
        <v>95</v>
      </c>
      <c r="G61" s="34" t="s">
        <v>96</v>
      </c>
      <c r="H61" s="34" t="s">
        <v>97</v>
      </c>
      <c r="I61" s="34" t="s">
        <v>98</v>
      </c>
      <c r="J61" s="34" t="s">
        <v>99</v>
      </c>
      <c r="K61" s="34" t="s">
        <v>100</v>
      </c>
      <c r="L61" s="34" t="s">
        <v>101</v>
      </c>
      <c r="M61" s="34" t="s">
        <v>104</v>
      </c>
      <c r="N61" s="247" t="s">
        <v>106</v>
      </c>
      <c r="O61" s="247" t="s">
        <v>106</v>
      </c>
      <c r="P61" s="247" t="s">
        <v>106</v>
      </c>
      <c r="Q61" s="247" t="s">
        <v>106</v>
      </c>
      <c r="R61" s="247" t="s">
        <v>106</v>
      </c>
      <c r="S61" s="247" t="s">
        <v>106</v>
      </c>
      <c r="T61" s="247" t="s">
        <v>106</v>
      </c>
      <c r="U61" s="247" t="s">
        <v>106</v>
      </c>
      <c r="V61" s="247" t="s">
        <v>106</v>
      </c>
      <c r="W61" s="247" t="s">
        <v>106</v>
      </c>
      <c r="X61" s="247" t="s">
        <v>106</v>
      </c>
      <c r="Y61" s="247" t="s">
        <v>106</v>
      </c>
      <c r="Z61" s="247" t="s">
        <v>106</v>
      </c>
      <c r="AA61" s="247" t="s">
        <v>106</v>
      </c>
      <c r="AB61" s="247" t="s">
        <v>106</v>
      </c>
      <c r="AC61" s="247" t="s">
        <v>106</v>
      </c>
      <c r="AD61" s="247" t="s">
        <v>106</v>
      </c>
      <c r="AE61" s="247" t="s">
        <v>106</v>
      </c>
      <c r="AF61" s="247" t="s">
        <v>106</v>
      </c>
      <c r="AG61" s="247" t="s">
        <v>106</v>
      </c>
      <c r="AH61" s="240" t="s">
        <v>106</v>
      </c>
      <c r="AI61" s="240" t="s">
        <v>106</v>
      </c>
      <c r="AJ61" s="240" t="s">
        <v>106</v>
      </c>
      <c r="AK61" s="240" t="s">
        <v>106</v>
      </c>
      <c r="AL61" s="240" t="s">
        <v>106</v>
      </c>
      <c r="AM61" s="240" t="s">
        <v>106</v>
      </c>
      <c r="AN61" s="240" t="s">
        <v>106</v>
      </c>
      <c r="AO61" s="240" t="s">
        <v>106</v>
      </c>
      <c r="AP61" s="240" t="s">
        <v>106</v>
      </c>
      <c r="AQ61" s="240" t="s">
        <v>106</v>
      </c>
      <c r="AR61" s="240" t="s">
        <v>106</v>
      </c>
      <c r="AS61" s="240" t="s">
        <v>106</v>
      </c>
      <c r="AT61" s="240" t="s">
        <v>106</v>
      </c>
      <c r="AU61" s="240" t="s">
        <v>106</v>
      </c>
      <c r="AV61" s="240" t="s">
        <v>106</v>
      </c>
    </row>
    <row r="62" spans="1:50" s="27" customFormat="1" ht="18.95" customHeight="1" x14ac:dyDescent="0.15">
      <c r="A62" s="800"/>
      <c r="B62" s="7" t="s">
        <v>1030</v>
      </c>
      <c r="C62" s="34" t="s">
        <v>183</v>
      </c>
      <c r="D62" s="34" t="s">
        <v>184</v>
      </c>
      <c r="E62" s="34" t="s">
        <v>185</v>
      </c>
      <c r="F62" s="34" t="s">
        <v>186</v>
      </c>
      <c r="G62" s="34" t="s">
        <v>1026</v>
      </c>
      <c r="H62" s="34" t="s">
        <v>1089</v>
      </c>
      <c r="I62" s="39" t="s">
        <v>240</v>
      </c>
      <c r="J62" s="39" t="s">
        <v>242</v>
      </c>
      <c r="K62" s="39" t="s">
        <v>1090</v>
      </c>
      <c r="L62" s="39" t="s">
        <v>1031</v>
      </c>
      <c r="M62" s="39" t="s">
        <v>1032</v>
      </c>
      <c r="N62" s="247" t="s">
        <v>106</v>
      </c>
      <c r="O62" s="247" t="s">
        <v>106</v>
      </c>
      <c r="P62" s="247" t="s">
        <v>106</v>
      </c>
      <c r="Q62" s="247" t="s">
        <v>106</v>
      </c>
      <c r="R62" s="247" t="s">
        <v>106</v>
      </c>
      <c r="S62" s="247" t="s">
        <v>106</v>
      </c>
      <c r="T62" s="247" t="s">
        <v>106</v>
      </c>
      <c r="U62" s="247" t="s">
        <v>106</v>
      </c>
      <c r="V62" s="247" t="s">
        <v>106</v>
      </c>
      <c r="W62" s="247" t="s">
        <v>106</v>
      </c>
      <c r="X62" s="247" t="s">
        <v>106</v>
      </c>
      <c r="Y62" s="247" t="s">
        <v>106</v>
      </c>
      <c r="Z62" s="247" t="s">
        <v>106</v>
      </c>
      <c r="AA62" s="247" t="s">
        <v>106</v>
      </c>
      <c r="AB62" s="247" t="s">
        <v>106</v>
      </c>
      <c r="AC62" s="247" t="s">
        <v>106</v>
      </c>
      <c r="AD62" s="247" t="s">
        <v>106</v>
      </c>
      <c r="AE62" s="247" t="s">
        <v>106</v>
      </c>
      <c r="AF62" s="247" t="s">
        <v>106</v>
      </c>
      <c r="AG62" s="247" t="s">
        <v>106</v>
      </c>
      <c r="AH62" s="247" t="s">
        <v>106</v>
      </c>
      <c r="AI62" s="247" t="s">
        <v>106</v>
      </c>
      <c r="AJ62" s="247" t="s">
        <v>106</v>
      </c>
      <c r="AK62" s="247" t="s">
        <v>106</v>
      </c>
      <c r="AL62" s="247" t="s">
        <v>106</v>
      </c>
      <c r="AM62" s="240" t="s">
        <v>106</v>
      </c>
      <c r="AN62" s="240" t="s">
        <v>106</v>
      </c>
      <c r="AO62" s="240" t="s">
        <v>106</v>
      </c>
      <c r="AP62" s="240" t="s">
        <v>106</v>
      </c>
      <c r="AQ62" s="240" t="s">
        <v>106</v>
      </c>
      <c r="AR62" s="240" t="s">
        <v>106</v>
      </c>
      <c r="AS62" s="240" t="s">
        <v>106</v>
      </c>
      <c r="AT62" s="240" t="s">
        <v>106</v>
      </c>
      <c r="AU62" s="240" t="s">
        <v>106</v>
      </c>
      <c r="AV62" s="240" t="s">
        <v>106</v>
      </c>
    </row>
    <row r="63" spans="1:50" s="27" customFormat="1" ht="18.95" customHeight="1" x14ac:dyDescent="0.15">
      <c r="A63" s="800"/>
      <c r="B63" s="7" t="s">
        <v>264</v>
      </c>
      <c r="C63" s="469" t="s">
        <v>987</v>
      </c>
      <c r="D63" s="34" t="s">
        <v>244</v>
      </c>
      <c r="E63" s="243" t="s">
        <v>245</v>
      </c>
      <c r="F63" s="243" t="s">
        <v>245</v>
      </c>
      <c r="G63" s="243" t="s">
        <v>245</v>
      </c>
      <c r="H63" s="243" t="s">
        <v>245</v>
      </c>
      <c r="I63" s="242" t="s">
        <v>245</v>
      </c>
      <c r="J63" s="247" t="s">
        <v>245</v>
      </c>
      <c r="K63" s="247" t="s">
        <v>245</v>
      </c>
      <c r="L63" s="247" t="s">
        <v>245</v>
      </c>
      <c r="M63" s="247" t="s">
        <v>245</v>
      </c>
      <c r="N63" s="247" t="s">
        <v>245</v>
      </c>
      <c r="O63" s="247" t="s">
        <v>245</v>
      </c>
      <c r="P63" s="247" t="s">
        <v>245</v>
      </c>
      <c r="Q63" s="247" t="s">
        <v>245</v>
      </c>
      <c r="R63" s="247" t="s">
        <v>245</v>
      </c>
      <c r="S63" s="247" t="s">
        <v>245</v>
      </c>
      <c r="T63" s="247" t="s">
        <v>245</v>
      </c>
      <c r="U63" s="247" t="s">
        <v>245</v>
      </c>
      <c r="V63" s="247" t="s">
        <v>245</v>
      </c>
      <c r="W63" s="247" t="s">
        <v>245</v>
      </c>
      <c r="X63" s="247" t="s">
        <v>245</v>
      </c>
      <c r="Y63" s="247" t="s">
        <v>245</v>
      </c>
      <c r="Z63" s="247" t="s">
        <v>245</v>
      </c>
      <c r="AA63" s="247" t="s">
        <v>245</v>
      </c>
      <c r="AB63" s="247" t="s">
        <v>245</v>
      </c>
      <c r="AC63" s="247" t="s">
        <v>245</v>
      </c>
      <c r="AD63" s="247" t="s">
        <v>245</v>
      </c>
      <c r="AE63" s="247" t="s">
        <v>245</v>
      </c>
      <c r="AF63" s="247" t="s">
        <v>245</v>
      </c>
      <c r="AG63" s="247" t="s">
        <v>245</v>
      </c>
      <c r="AH63" s="247" t="s">
        <v>245</v>
      </c>
      <c r="AI63" s="240" t="s">
        <v>245</v>
      </c>
      <c r="AJ63" s="240" t="s">
        <v>245</v>
      </c>
      <c r="AK63" s="240" t="s">
        <v>245</v>
      </c>
      <c r="AL63" s="240" t="s">
        <v>245</v>
      </c>
      <c r="AM63" s="240" t="s">
        <v>245</v>
      </c>
      <c r="AN63" s="240" t="s">
        <v>245</v>
      </c>
      <c r="AO63" s="240" t="s">
        <v>245</v>
      </c>
      <c r="AP63" s="240" t="s">
        <v>245</v>
      </c>
      <c r="AQ63" s="240" t="s">
        <v>245</v>
      </c>
      <c r="AR63" s="240" t="s">
        <v>245</v>
      </c>
      <c r="AS63" s="240" t="s">
        <v>245</v>
      </c>
      <c r="AT63" s="240" t="s">
        <v>245</v>
      </c>
      <c r="AU63" s="240" t="s">
        <v>245</v>
      </c>
      <c r="AV63" s="240" t="s">
        <v>245</v>
      </c>
    </row>
    <row r="64" spans="1:50" s="27" customFormat="1" ht="18.95" customHeight="1" x14ac:dyDescent="0.15">
      <c r="A64" s="801"/>
      <c r="B64" s="7" t="s">
        <v>258</v>
      </c>
      <c r="C64" s="37" t="s">
        <v>259</v>
      </c>
      <c r="D64" s="17" t="s">
        <v>260</v>
      </c>
      <c r="E64" s="17" t="s">
        <v>261</v>
      </c>
      <c r="F64" s="37" t="s">
        <v>262</v>
      </c>
      <c r="G64" s="37" t="s">
        <v>236</v>
      </c>
      <c r="H64" s="17" t="s">
        <v>237</v>
      </c>
      <c r="I64" s="17" t="s">
        <v>238</v>
      </c>
      <c r="J64" s="37" t="s">
        <v>239</v>
      </c>
      <c r="K64" s="32" t="s">
        <v>263</v>
      </c>
      <c r="L64" s="247" t="s">
        <v>106</v>
      </c>
      <c r="M64" s="247" t="s">
        <v>106</v>
      </c>
      <c r="N64" s="247" t="s">
        <v>106</v>
      </c>
      <c r="O64" s="247" t="s">
        <v>106</v>
      </c>
      <c r="P64" s="247" t="s">
        <v>106</v>
      </c>
      <c r="Q64" s="247" t="s">
        <v>106</v>
      </c>
      <c r="R64" s="247" t="s">
        <v>106</v>
      </c>
      <c r="S64" s="247" t="s">
        <v>106</v>
      </c>
      <c r="T64" s="247" t="s">
        <v>106</v>
      </c>
      <c r="U64" s="247" t="s">
        <v>106</v>
      </c>
      <c r="V64" s="247" t="s">
        <v>106</v>
      </c>
      <c r="W64" s="247" t="s">
        <v>106</v>
      </c>
      <c r="X64" s="247" t="s">
        <v>106</v>
      </c>
      <c r="Y64" s="247" t="s">
        <v>106</v>
      </c>
      <c r="Z64" s="247" t="s">
        <v>106</v>
      </c>
      <c r="AA64" s="247" t="s">
        <v>106</v>
      </c>
      <c r="AB64" s="247" t="s">
        <v>106</v>
      </c>
      <c r="AC64" s="247" t="s">
        <v>106</v>
      </c>
      <c r="AD64" s="247" t="s">
        <v>106</v>
      </c>
      <c r="AE64" s="247" t="s">
        <v>106</v>
      </c>
      <c r="AF64" s="247" t="s">
        <v>106</v>
      </c>
      <c r="AG64" s="247" t="s">
        <v>106</v>
      </c>
      <c r="AH64" s="240" t="s">
        <v>106</v>
      </c>
      <c r="AI64" s="240" t="s">
        <v>106</v>
      </c>
      <c r="AJ64" s="240" t="s">
        <v>106</v>
      </c>
      <c r="AK64" s="240" t="s">
        <v>106</v>
      </c>
      <c r="AL64" s="240" t="s">
        <v>106</v>
      </c>
      <c r="AM64" s="240" t="s">
        <v>106</v>
      </c>
      <c r="AN64" s="240" t="s">
        <v>106</v>
      </c>
      <c r="AO64" s="240" t="s">
        <v>106</v>
      </c>
      <c r="AP64" s="240" t="s">
        <v>106</v>
      </c>
      <c r="AQ64" s="240" t="s">
        <v>106</v>
      </c>
      <c r="AR64" s="240" t="s">
        <v>106</v>
      </c>
      <c r="AS64" s="240" t="s">
        <v>106</v>
      </c>
      <c r="AT64" s="240" t="s">
        <v>106</v>
      </c>
      <c r="AU64" s="240" t="s">
        <v>106</v>
      </c>
      <c r="AV64" s="240" t="s">
        <v>106</v>
      </c>
    </row>
    <row r="65" spans="1:48" s="27" customFormat="1" ht="18.95" customHeight="1" x14ac:dyDescent="0.15">
      <c r="A65" s="799" t="s">
        <v>1118</v>
      </c>
      <c r="B65" s="7" t="s">
        <v>1122</v>
      </c>
      <c r="C65" s="240" t="s">
        <v>1123</v>
      </c>
      <c r="D65" s="240" t="s">
        <v>106</v>
      </c>
      <c r="E65" s="240" t="s">
        <v>106</v>
      </c>
      <c r="F65" s="240" t="s">
        <v>106</v>
      </c>
      <c r="G65" s="240" t="s">
        <v>106</v>
      </c>
      <c r="H65" s="240" t="s">
        <v>106</v>
      </c>
      <c r="I65" s="240" t="s">
        <v>106</v>
      </c>
      <c r="J65" s="240" t="s">
        <v>106</v>
      </c>
      <c r="K65" s="240" t="s">
        <v>106</v>
      </c>
      <c r="L65" s="240" t="s">
        <v>106</v>
      </c>
      <c r="M65" s="240" t="s">
        <v>106</v>
      </c>
      <c r="N65" s="240" t="s">
        <v>106</v>
      </c>
      <c r="O65" s="240" t="s">
        <v>106</v>
      </c>
      <c r="P65" s="240" t="s">
        <v>106</v>
      </c>
      <c r="Q65" s="240" t="s">
        <v>106</v>
      </c>
      <c r="R65" s="240" t="s">
        <v>106</v>
      </c>
      <c r="S65" s="240" t="s">
        <v>106</v>
      </c>
      <c r="T65" s="240" t="s">
        <v>106</v>
      </c>
      <c r="U65" s="240" t="s">
        <v>106</v>
      </c>
      <c r="V65" s="240" t="s">
        <v>106</v>
      </c>
      <c r="W65" s="240" t="s">
        <v>106</v>
      </c>
      <c r="X65" s="240" t="s">
        <v>106</v>
      </c>
      <c r="Y65" s="240" t="s">
        <v>106</v>
      </c>
      <c r="Z65" s="240" t="s">
        <v>106</v>
      </c>
      <c r="AA65" s="240" t="s">
        <v>106</v>
      </c>
      <c r="AB65" s="240" t="s">
        <v>106</v>
      </c>
      <c r="AC65" s="240" t="s">
        <v>106</v>
      </c>
      <c r="AD65" s="240" t="s">
        <v>106</v>
      </c>
      <c r="AE65" s="240" t="s">
        <v>106</v>
      </c>
      <c r="AF65" s="240" t="s">
        <v>106</v>
      </c>
      <c r="AG65" s="240" t="s">
        <v>106</v>
      </c>
      <c r="AH65" s="240" t="s">
        <v>106</v>
      </c>
      <c r="AI65" s="240" t="s">
        <v>106</v>
      </c>
      <c r="AJ65" s="240" t="s">
        <v>106</v>
      </c>
      <c r="AK65" s="240" t="s">
        <v>106</v>
      </c>
      <c r="AL65" s="240" t="s">
        <v>106</v>
      </c>
      <c r="AM65" s="240" t="s">
        <v>106</v>
      </c>
      <c r="AN65" s="240" t="s">
        <v>106</v>
      </c>
      <c r="AO65" s="240" t="s">
        <v>106</v>
      </c>
      <c r="AP65" s="240" t="s">
        <v>106</v>
      </c>
      <c r="AQ65" s="240" t="s">
        <v>106</v>
      </c>
      <c r="AR65" s="240" t="s">
        <v>106</v>
      </c>
      <c r="AS65" s="240" t="s">
        <v>106</v>
      </c>
      <c r="AT65" s="240" t="s">
        <v>106</v>
      </c>
      <c r="AU65" s="240" t="s">
        <v>106</v>
      </c>
      <c r="AV65" s="240" t="s">
        <v>106</v>
      </c>
    </row>
    <row r="66" spans="1:48" s="27" customFormat="1" ht="18.95" customHeight="1" x14ac:dyDescent="0.15">
      <c r="A66" s="800"/>
      <c r="B66" s="7"/>
      <c r="C66" s="240" t="s">
        <v>106</v>
      </c>
      <c r="D66" s="240" t="s">
        <v>106</v>
      </c>
      <c r="E66" s="240" t="s">
        <v>106</v>
      </c>
      <c r="F66" s="240" t="s">
        <v>106</v>
      </c>
      <c r="G66" s="240" t="s">
        <v>106</v>
      </c>
      <c r="H66" s="240" t="s">
        <v>106</v>
      </c>
      <c r="I66" s="240" t="s">
        <v>106</v>
      </c>
      <c r="J66" s="240" t="s">
        <v>106</v>
      </c>
      <c r="K66" s="240" t="s">
        <v>106</v>
      </c>
      <c r="L66" s="240" t="s">
        <v>106</v>
      </c>
      <c r="M66" s="240" t="s">
        <v>106</v>
      </c>
      <c r="N66" s="240" t="s">
        <v>106</v>
      </c>
      <c r="O66" s="240" t="s">
        <v>106</v>
      </c>
      <c r="P66" s="240" t="s">
        <v>106</v>
      </c>
      <c r="Q66" s="240" t="s">
        <v>106</v>
      </c>
      <c r="R66" s="240" t="s">
        <v>106</v>
      </c>
      <c r="S66" s="240" t="s">
        <v>106</v>
      </c>
      <c r="T66" s="240" t="s">
        <v>106</v>
      </c>
      <c r="U66" s="240" t="s">
        <v>106</v>
      </c>
      <c r="V66" s="240" t="s">
        <v>106</v>
      </c>
      <c r="W66" s="240" t="s">
        <v>106</v>
      </c>
      <c r="X66" s="240" t="s">
        <v>106</v>
      </c>
      <c r="Y66" s="240" t="s">
        <v>106</v>
      </c>
      <c r="Z66" s="240" t="s">
        <v>106</v>
      </c>
      <c r="AA66" s="240" t="s">
        <v>106</v>
      </c>
      <c r="AB66" s="240" t="s">
        <v>106</v>
      </c>
      <c r="AC66" s="240" t="s">
        <v>106</v>
      </c>
      <c r="AD66" s="240" t="s">
        <v>106</v>
      </c>
      <c r="AE66" s="240" t="s">
        <v>106</v>
      </c>
      <c r="AF66" s="240" t="s">
        <v>106</v>
      </c>
      <c r="AG66" s="240" t="s">
        <v>106</v>
      </c>
      <c r="AH66" s="240" t="s">
        <v>106</v>
      </c>
      <c r="AI66" s="240" t="s">
        <v>106</v>
      </c>
      <c r="AJ66" s="240" t="s">
        <v>106</v>
      </c>
      <c r="AK66" s="240" t="s">
        <v>106</v>
      </c>
      <c r="AL66" s="240" t="s">
        <v>106</v>
      </c>
      <c r="AM66" s="240" t="s">
        <v>106</v>
      </c>
      <c r="AN66" s="240" t="s">
        <v>106</v>
      </c>
      <c r="AO66" s="240" t="s">
        <v>106</v>
      </c>
      <c r="AP66" s="240" t="s">
        <v>106</v>
      </c>
      <c r="AQ66" s="240" t="s">
        <v>106</v>
      </c>
      <c r="AR66" s="240" t="s">
        <v>106</v>
      </c>
      <c r="AS66" s="240" t="s">
        <v>106</v>
      </c>
      <c r="AT66" s="240" t="s">
        <v>106</v>
      </c>
      <c r="AU66" s="240" t="s">
        <v>106</v>
      </c>
      <c r="AV66" s="240" t="s">
        <v>106</v>
      </c>
    </row>
    <row r="67" spans="1:48" s="27" customFormat="1" ht="18.95" customHeight="1" x14ac:dyDescent="0.15">
      <c r="A67" s="800"/>
      <c r="B67" s="7"/>
      <c r="C67" s="240" t="s">
        <v>106</v>
      </c>
      <c r="D67" s="240" t="s">
        <v>106</v>
      </c>
      <c r="E67" s="240" t="s">
        <v>106</v>
      </c>
      <c r="F67" s="240" t="s">
        <v>106</v>
      </c>
      <c r="G67" s="240" t="s">
        <v>106</v>
      </c>
      <c r="H67" s="240" t="s">
        <v>106</v>
      </c>
      <c r="I67" s="240" t="s">
        <v>106</v>
      </c>
      <c r="J67" s="240" t="s">
        <v>106</v>
      </c>
      <c r="K67" s="240" t="s">
        <v>106</v>
      </c>
      <c r="L67" s="240" t="s">
        <v>106</v>
      </c>
      <c r="M67" s="240" t="s">
        <v>106</v>
      </c>
      <c r="N67" s="240" t="s">
        <v>106</v>
      </c>
      <c r="O67" s="240" t="s">
        <v>106</v>
      </c>
      <c r="P67" s="240" t="s">
        <v>106</v>
      </c>
      <c r="Q67" s="240" t="s">
        <v>106</v>
      </c>
      <c r="R67" s="240" t="s">
        <v>106</v>
      </c>
      <c r="S67" s="240" t="s">
        <v>106</v>
      </c>
      <c r="T67" s="240" t="s">
        <v>106</v>
      </c>
      <c r="U67" s="240" t="s">
        <v>106</v>
      </c>
      <c r="V67" s="240" t="s">
        <v>106</v>
      </c>
      <c r="W67" s="240" t="s">
        <v>106</v>
      </c>
      <c r="X67" s="240" t="s">
        <v>106</v>
      </c>
      <c r="Y67" s="240" t="s">
        <v>106</v>
      </c>
      <c r="Z67" s="240" t="s">
        <v>106</v>
      </c>
      <c r="AA67" s="240" t="s">
        <v>106</v>
      </c>
      <c r="AB67" s="240" t="s">
        <v>106</v>
      </c>
      <c r="AC67" s="240" t="s">
        <v>106</v>
      </c>
      <c r="AD67" s="240" t="s">
        <v>106</v>
      </c>
      <c r="AE67" s="240" t="s">
        <v>106</v>
      </c>
      <c r="AF67" s="240" t="s">
        <v>106</v>
      </c>
      <c r="AG67" s="240" t="s">
        <v>106</v>
      </c>
      <c r="AH67" s="240" t="s">
        <v>106</v>
      </c>
      <c r="AI67" s="240" t="s">
        <v>106</v>
      </c>
      <c r="AJ67" s="240" t="s">
        <v>106</v>
      </c>
      <c r="AK67" s="240" t="s">
        <v>106</v>
      </c>
      <c r="AL67" s="240" t="s">
        <v>106</v>
      </c>
      <c r="AM67" s="240" t="s">
        <v>106</v>
      </c>
      <c r="AN67" s="240" t="s">
        <v>106</v>
      </c>
      <c r="AO67" s="240" t="s">
        <v>106</v>
      </c>
      <c r="AP67" s="240" t="s">
        <v>106</v>
      </c>
      <c r="AQ67" s="240" t="s">
        <v>106</v>
      </c>
      <c r="AR67" s="240" t="s">
        <v>106</v>
      </c>
      <c r="AS67" s="240" t="s">
        <v>106</v>
      </c>
      <c r="AT67" s="240" t="s">
        <v>106</v>
      </c>
      <c r="AU67" s="240" t="s">
        <v>106</v>
      </c>
      <c r="AV67" s="240" t="s">
        <v>106</v>
      </c>
    </row>
    <row r="68" spans="1:48" s="27" customFormat="1" ht="18.95" customHeight="1" x14ac:dyDescent="0.15">
      <c r="A68" s="800"/>
      <c r="B68" s="7"/>
      <c r="C68" s="240" t="s">
        <v>106</v>
      </c>
      <c r="D68" s="240" t="s">
        <v>106</v>
      </c>
      <c r="E68" s="240" t="s">
        <v>106</v>
      </c>
      <c r="F68" s="240" t="s">
        <v>106</v>
      </c>
      <c r="G68" s="240" t="s">
        <v>106</v>
      </c>
      <c r="H68" s="240" t="s">
        <v>106</v>
      </c>
      <c r="I68" s="240" t="s">
        <v>106</v>
      </c>
      <c r="J68" s="240" t="s">
        <v>106</v>
      </c>
      <c r="K68" s="240" t="s">
        <v>106</v>
      </c>
      <c r="L68" s="240" t="s">
        <v>106</v>
      </c>
      <c r="M68" s="240" t="s">
        <v>106</v>
      </c>
      <c r="N68" s="240" t="s">
        <v>106</v>
      </c>
      <c r="O68" s="240" t="s">
        <v>106</v>
      </c>
      <c r="P68" s="240" t="s">
        <v>106</v>
      </c>
      <c r="Q68" s="240" t="s">
        <v>106</v>
      </c>
      <c r="R68" s="240" t="s">
        <v>106</v>
      </c>
      <c r="S68" s="240" t="s">
        <v>106</v>
      </c>
      <c r="T68" s="240" t="s">
        <v>106</v>
      </c>
      <c r="U68" s="240" t="s">
        <v>106</v>
      </c>
      <c r="V68" s="240" t="s">
        <v>106</v>
      </c>
      <c r="W68" s="240" t="s">
        <v>106</v>
      </c>
      <c r="X68" s="240" t="s">
        <v>106</v>
      </c>
      <c r="Y68" s="240" t="s">
        <v>106</v>
      </c>
      <c r="Z68" s="240" t="s">
        <v>106</v>
      </c>
      <c r="AA68" s="240" t="s">
        <v>106</v>
      </c>
      <c r="AB68" s="240" t="s">
        <v>106</v>
      </c>
      <c r="AC68" s="240" t="s">
        <v>106</v>
      </c>
      <c r="AD68" s="240" t="s">
        <v>106</v>
      </c>
      <c r="AE68" s="240" t="s">
        <v>106</v>
      </c>
      <c r="AF68" s="240" t="s">
        <v>106</v>
      </c>
      <c r="AG68" s="240" t="s">
        <v>106</v>
      </c>
      <c r="AH68" s="240" t="s">
        <v>106</v>
      </c>
      <c r="AI68" s="240" t="s">
        <v>106</v>
      </c>
      <c r="AJ68" s="240" t="s">
        <v>106</v>
      </c>
      <c r="AK68" s="240" t="s">
        <v>106</v>
      </c>
      <c r="AL68" s="240" t="s">
        <v>106</v>
      </c>
      <c r="AM68" s="240" t="s">
        <v>106</v>
      </c>
      <c r="AN68" s="240" t="s">
        <v>106</v>
      </c>
      <c r="AO68" s="240" t="s">
        <v>106</v>
      </c>
      <c r="AP68" s="240" t="s">
        <v>106</v>
      </c>
      <c r="AQ68" s="240" t="s">
        <v>106</v>
      </c>
      <c r="AR68" s="240" t="s">
        <v>106</v>
      </c>
      <c r="AS68" s="240" t="s">
        <v>106</v>
      </c>
      <c r="AT68" s="240" t="s">
        <v>106</v>
      </c>
      <c r="AU68" s="240" t="s">
        <v>106</v>
      </c>
      <c r="AV68" s="240" t="s">
        <v>106</v>
      </c>
    </row>
    <row r="69" spans="1:48" s="27" customFormat="1" ht="18.95" customHeight="1" x14ac:dyDescent="0.15">
      <c r="A69" s="800"/>
      <c r="B69" s="7"/>
      <c r="C69" s="240" t="s">
        <v>106</v>
      </c>
      <c r="D69" s="240" t="s">
        <v>106</v>
      </c>
      <c r="E69" s="240" t="s">
        <v>106</v>
      </c>
      <c r="F69" s="240" t="s">
        <v>106</v>
      </c>
      <c r="G69" s="240" t="s">
        <v>106</v>
      </c>
      <c r="H69" s="240" t="s">
        <v>106</v>
      </c>
      <c r="I69" s="240" t="s">
        <v>106</v>
      </c>
      <c r="J69" s="240" t="s">
        <v>106</v>
      </c>
      <c r="K69" s="240" t="s">
        <v>106</v>
      </c>
      <c r="L69" s="240" t="s">
        <v>106</v>
      </c>
      <c r="M69" s="240" t="s">
        <v>106</v>
      </c>
      <c r="N69" s="240" t="s">
        <v>106</v>
      </c>
      <c r="O69" s="240" t="s">
        <v>106</v>
      </c>
      <c r="P69" s="240" t="s">
        <v>106</v>
      </c>
      <c r="Q69" s="240" t="s">
        <v>106</v>
      </c>
      <c r="R69" s="240" t="s">
        <v>106</v>
      </c>
      <c r="S69" s="240" t="s">
        <v>106</v>
      </c>
      <c r="T69" s="240" t="s">
        <v>106</v>
      </c>
      <c r="U69" s="240" t="s">
        <v>106</v>
      </c>
      <c r="V69" s="240" t="s">
        <v>106</v>
      </c>
      <c r="W69" s="240" t="s">
        <v>106</v>
      </c>
      <c r="X69" s="240" t="s">
        <v>106</v>
      </c>
      <c r="Y69" s="240" t="s">
        <v>106</v>
      </c>
      <c r="Z69" s="240" t="s">
        <v>106</v>
      </c>
      <c r="AA69" s="240" t="s">
        <v>106</v>
      </c>
      <c r="AB69" s="240" t="s">
        <v>106</v>
      </c>
      <c r="AC69" s="240" t="s">
        <v>106</v>
      </c>
      <c r="AD69" s="240" t="s">
        <v>106</v>
      </c>
      <c r="AE69" s="240" t="s">
        <v>106</v>
      </c>
      <c r="AF69" s="240" t="s">
        <v>106</v>
      </c>
      <c r="AG69" s="240" t="s">
        <v>106</v>
      </c>
      <c r="AH69" s="240" t="s">
        <v>106</v>
      </c>
      <c r="AI69" s="240" t="s">
        <v>106</v>
      </c>
      <c r="AJ69" s="240" t="s">
        <v>106</v>
      </c>
      <c r="AK69" s="240" t="s">
        <v>106</v>
      </c>
      <c r="AL69" s="240" t="s">
        <v>106</v>
      </c>
      <c r="AM69" s="240" t="s">
        <v>106</v>
      </c>
      <c r="AN69" s="240" t="s">
        <v>106</v>
      </c>
      <c r="AO69" s="240" t="s">
        <v>106</v>
      </c>
      <c r="AP69" s="240" t="s">
        <v>106</v>
      </c>
      <c r="AQ69" s="240" t="s">
        <v>106</v>
      </c>
      <c r="AR69" s="240" t="s">
        <v>106</v>
      </c>
      <c r="AS69" s="240" t="s">
        <v>106</v>
      </c>
      <c r="AT69" s="240" t="s">
        <v>106</v>
      </c>
      <c r="AU69" s="240" t="s">
        <v>106</v>
      </c>
      <c r="AV69" s="240" t="s">
        <v>106</v>
      </c>
    </row>
    <row r="70" spans="1:48" s="27" customFormat="1" ht="18.95" customHeight="1" x14ac:dyDescent="0.15">
      <c r="A70" s="800"/>
      <c r="B70" s="7"/>
      <c r="C70" s="240" t="s">
        <v>106</v>
      </c>
      <c r="D70" s="240" t="s">
        <v>106</v>
      </c>
      <c r="E70" s="240" t="s">
        <v>106</v>
      </c>
      <c r="F70" s="240" t="s">
        <v>106</v>
      </c>
      <c r="G70" s="240" t="s">
        <v>106</v>
      </c>
      <c r="H70" s="240" t="s">
        <v>106</v>
      </c>
      <c r="I70" s="240" t="s">
        <v>106</v>
      </c>
      <c r="J70" s="240" t="s">
        <v>106</v>
      </c>
      <c r="K70" s="240" t="s">
        <v>106</v>
      </c>
      <c r="L70" s="240" t="s">
        <v>106</v>
      </c>
      <c r="M70" s="240" t="s">
        <v>106</v>
      </c>
      <c r="N70" s="240" t="s">
        <v>106</v>
      </c>
      <c r="O70" s="240" t="s">
        <v>106</v>
      </c>
      <c r="P70" s="240" t="s">
        <v>106</v>
      </c>
      <c r="Q70" s="240" t="s">
        <v>106</v>
      </c>
      <c r="R70" s="240" t="s">
        <v>106</v>
      </c>
      <c r="S70" s="240" t="s">
        <v>106</v>
      </c>
      <c r="T70" s="240" t="s">
        <v>106</v>
      </c>
      <c r="U70" s="240" t="s">
        <v>106</v>
      </c>
      <c r="V70" s="240" t="s">
        <v>106</v>
      </c>
      <c r="W70" s="240" t="s">
        <v>106</v>
      </c>
      <c r="X70" s="240" t="s">
        <v>106</v>
      </c>
      <c r="Y70" s="240" t="s">
        <v>106</v>
      </c>
      <c r="Z70" s="240" t="s">
        <v>106</v>
      </c>
      <c r="AA70" s="240" t="s">
        <v>106</v>
      </c>
      <c r="AB70" s="240" t="s">
        <v>106</v>
      </c>
      <c r="AC70" s="240" t="s">
        <v>106</v>
      </c>
      <c r="AD70" s="240" t="s">
        <v>106</v>
      </c>
      <c r="AE70" s="240" t="s">
        <v>106</v>
      </c>
      <c r="AF70" s="240" t="s">
        <v>106</v>
      </c>
      <c r="AG70" s="240" t="s">
        <v>106</v>
      </c>
      <c r="AH70" s="240" t="s">
        <v>106</v>
      </c>
      <c r="AI70" s="240" t="s">
        <v>106</v>
      </c>
      <c r="AJ70" s="240" t="s">
        <v>106</v>
      </c>
      <c r="AK70" s="240" t="s">
        <v>106</v>
      </c>
      <c r="AL70" s="240" t="s">
        <v>106</v>
      </c>
      <c r="AM70" s="240" t="s">
        <v>106</v>
      </c>
      <c r="AN70" s="240" t="s">
        <v>106</v>
      </c>
      <c r="AO70" s="240" t="s">
        <v>106</v>
      </c>
      <c r="AP70" s="240" t="s">
        <v>106</v>
      </c>
      <c r="AQ70" s="240" t="s">
        <v>106</v>
      </c>
      <c r="AR70" s="240" t="s">
        <v>106</v>
      </c>
      <c r="AS70" s="240" t="s">
        <v>106</v>
      </c>
      <c r="AT70" s="240" t="s">
        <v>106</v>
      </c>
      <c r="AU70" s="240" t="s">
        <v>106</v>
      </c>
      <c r="AV70" s="240" t="s">
        <v>106</v>
      </c>
    </row>
    <row r="71" spans="1:48" s="27" customFormat="1" ht="18.95" customHeight="1" x14ac:dyDescent="0.15">
      <c r="A71" s="801"/>
      <c r="B71" s="7"/>
      <c r="C71" s="240" t="s">
        <v>106</v>
      </c>
      <c r="D71" s="240" t="s">
        <v>106</v>
      </c>
      <c r="E71" s="240" t="s">
        <v>106</v>
      </c>
      <c r="F71" s="240" t="s">
        <v>106</v>
      </c>
      <c r="G71" s="240" t="s">
        <v>106</v>
      </c>
      <c r="H71" s="240" t="s">
        <v>106</v>
      </c>
      <c r="I71" s="240" t="s">
        <v>106</v>
      </c>
      <c r="J71" s="240" t="s">
        <v>106</v>
      </c>
      <c r="K71" s="240" t="s">
        <v>106</v>
      </c>
      <c r="L71" s="240" t="s">
        <v>106</v>
      </c>
      <c r="M71" s="240" t="s">
        <v>106</v>
      </c>
      <c r="N71" s="240" t="s">
        <v>106</v>
      </c>
      <c r="O71" s="240" t="s">
        <v>106</v>
      </c>
      <c r="P71" s="240" t="s">
        <v>106</v>
      </c>
      <c r="Q71" s="240" t="s">
        <v>106</v>
      </c>
      <c r="R71" s="240" t="s">
        <v>106</v>
      </c>
      <c r="S71" s="240" t="s">
        <v>106</v>
      </c>
      <c r="T71" s="240" t="s">
        <v>106</v>
      </c>
      <c r="U71" s="240" t="s">
        <v>106</v>
      </c>
      <c r="V71" s="240" t="s">
        <v>106</v>
      </c>
      <c r="W71" s="240" t="s">
        <v>106</v>
      </c>
      <c r="X71" s="240" t="s">
        <v>106</v>
      </c>
      <c r="Y71" s="240" t="s">
        <v>106</v>
      </c>
      <c r="Z71" s="240" t="s">
        <v>106</v>
      </c>
      <c r="AA71" s="240" t="s">
        <v>106</v>
      </c>
      <c r="AB71" s="240" t="s">
        <v>106</v>
      </c>
      <c r="AC71" s="240" t="s">
        <v>106</v>
      </c>
      <c r="AD71" s="240" t="s">
        <v>106</v>
      </c>
      <c r="AE71" s="240" t="s">
        <v>106</v>
      </c>
      <c r="AF71" s="240" t="s">
        <v>106</v>
      </c>
      <c r="AG71" s="240" t="s">
        <v>106</v>
      </c>
      <c r="AH71" s="240" t="s">
        <v>106</v>
      </c>
      <c r="AI71" s="240" t="s">
        <v>106</v>
      </c>
      <c r="AJ71" s="240" t="s">
        <v>106</v>
      </c>
      <c r="AK71" s="240" t="s">
        <v>106</v>
      </c>
      <c r="AL71" s="240" t="s">
        <v>106</v>
      </c>
      <c r="AM71" s="240" t="s">
        <v>106</v>
      </c>
      <c r="AN71" s="240" t="s">
        <v>106</v>
      </c>
      <c r="AO71" s="240" t="s">
        <v>106</v>
      </c>
      <c r="AP71" s="240" t="s">
        <v>106</v>
      </c>
      <c r="AQ71" s="240" t="s">
        <v>106</v>
      </c>
      <c r="AR71" s="240" t="s">
        <v>106</v>
      </c>
      <c r="AS71" s="240" t="s">
        <v>106</v>
      </c>
      <c r="AT71" s="240" t="s">
        <v>106</v>
      </c>
      <c r="AU71" s="240" t="s">
        <v>106</v>
      </c>
      <c r="AV71" s="240" t="s">
        <v>106</v>
      </c>
    </row>
    <row r="72" spans="1:48" ht="18.95" customHeight="1" x14ac:dyDescent="0.15">
      <c r="A72" s="799" t="s">
        <v>654</v>
      </c>
      <c r="B72" s="6" t="s">
        <v>117</v>
      </c>
      <c r="C72" s="250" t="s">
        <v>1013</v>
      </c>
      <c r="D72" s="240" t="s">
        <v>106</v>
      </c>
      <c r="E72" s="240" t="s">
        <v>106</v>
      </c>
      <c r="F72" s="240" t="s">
        <v>106</v>
      </c>
      <c r="G72" s="240" t="s">
        <v>106</v>
      </c>
      <c r="H72" s="247" t="s">
        <v>106</v>
      </c>
      <c r="I72" s="247" t="s">
        <v>106</v>
      </c>
      <c r="J72" s="247" t="s">
        <v>106</v>
      </c>
      <c r="K72" s="247" t="s">
        <v>106</v>
      </c>
      <c r="L72" s="247" t="s">
        <v>106</v>
      </c>
      <c r="M72" s="247" t="s">
        <v>106</v>
      </c>
      <c r="N72" s="247" t="s">
        <v>106</v>
      </c>
      <c r="O72" s="247" t="s">
        <v>106</v>
      </c>
      <c r="P72" s="247" t="s">
        <v>106</v>
      </c>
      <c r="Q72" s="247" t="s">
        <v>106</v>
      </c>
      <c r="R72" s="247" t="s">
        <v>106</v>
      </c>
      <c r="S72" s="247" t="s">
        <v>106</v>
      </c>
      <c r="T72" s="247" t="s">
        <v>106</v>
      </c>
      <c r="U72" s="247" t="s">
        <v>106</v>
      </c>
      <c r="V72" s="247" t="s">
        <v>106</v>
      </c>
      <c r="W72" s="247" t="s">
        <v>106</v>
      </c>
      <c r="X72" s="247" t="s">
        <v>106</v>
      </c>
      <c r="Y72" s="247" t="s">
        <v>106</v>
      </c>
      <c r="Z72" s="247" t="s">
        <v>106</v>
      </c>
      <c r="AA72" s="247" t="s">
        <v>106</v>
      </c>
      <c r="AB72" s="247" t="s">
        <v>106</v>
      </c>
      <c r="AC72" s="247" t="s">
        <v>106</v>
      </c>
      <c r="AD72" s="247" t="s">
        <v>106</v>
      </c>
      <c r="AE72" s="247" t="s">
        <v>106</v>
      </c>
      <c r="AF72" s="247" t="s">
        <v>106</v>
      </c>
      <c r="AG72" s="247" t="s">
        <v>106</v>
      </c>
      <c r="AH72" s="240" t="s">
        <v>106</v>
      </c>
      <c r="AI72" s="240" t="s">
        <v>106</v>
      </c>
      <c r="AJ72" s="240" t="s">
        <v>106</v>
      </c>
      <c r="AK72" s="240" t="s">
        <v>106</v>
      </c>
      <c r="AL72" s="240" t="s">
        <v>106</v>
      </c>
      <c r="AM72" s="240" t="s">
        <v>106</v>
      </c>
      <c r="AN72" s="240" t="s">
        <v>106</v>
      </c>
      <c r="AO72" s="240" t="s">
        <v>106</v>
      </c>
      <c r="AP72" s="240" t="s">
        <v>106</v>
      </c>
      <c r="AQ72" s="240" t="s">
        <v>106</v>
      </c>
      <c r="AR72" s="240" t="s">
        <v>106</v>
      </c>
      <c r="AS72" s="240" t="s">
        <v>106</v>
      </c>
      <c r="AT72" s="240" t="s">
        <v>106</v>
      </c>
      <c r="AU72" s="240" t="s">
        <v>106</v>
      </c>
      <c r="AV72" s="240" t="s">
        <v>106</v>
      </c>
    </row>
    <row r="73" spans="1:48" ht="18.95" customHeight="1" x14ac:dyDescent="0.15">
      <c r="A73" s="801"/>
      <c r="B73" s="10" t="s">
        <v>154</v>
      </c>
      <c r="C73" s="45" t="s">
        <v>1014</v>
      </c>
      <c r="D73" s="45" t="s">
        <v>1015</v>
      </c>
      <c r="E73" s="240" t="s">
        <v>106</v>
      </c>
      <c r="F73" s="240" t="s">
        <v>106</v>
      </c>
      <c r="G73" s="240" t="s">
        <v>106</v>
      </c>
      <c r="H73" s="247" t="s">
        <v>106</v>
      </c>
      <c r="I73" s="247" t="s">
        <v>106</v>
      </c>
      <c r="J73" s="247" t="s">
        <v>106</v>
      </c>
      <c r="K73" s="247" t="s">
        <v>106</v>
      </c>
      <c r="L73" s="247" t="s">
        <v>106</v>
      </c>
      <c r="M73" s="247" t="s">
        <v>106</v>
      </c>
      <c r="N73" s="247" t="s">
        <v>106</v>
      </c>
      <c r="O73" s="247" t="s">
        <v>106</v>
      </c>
      <c r="P73" s="247" t="s">
        <v>106</v>
      </c>
      <c r="Q73" s="247" t="s">
        <v>106</v>
      </c>
      <c r="R73" s="247" t="s">
        <v>106</v>
      </c>
      <c r="S73" s="247" t="s">
        <v>106</v>
      </c>
      <c r="T73" s="247" t="s">
        <v>106</v>
      </c>
      <c r="U73" s="247" t="s">
        <v>106</v>
      </c>
      <c r="V73" s="247" t="s">
        <v>106</v>
      </c>
      <c r="W73" s="247" t="s">
        <v>106</v>
      </c>
      <c r="X73" s="247" t="s">
        <v>106</v>
      </c>
      <c r="Y73" s="247" t="s">
        <v>106</v>
      </c>
      <c r="Z73" s="247" t="s">
        <v>106</v>
      </c>
      <c r="AA73" s="247" t="s">
        <v>106</v>
      </c>
      <c r="AB73" s="247" t="s">
        <v>106</v>
      </c>
      <c r="AC73" s="247" t="s">
        <v>106</v>
      </c>
      <c r="AD73" s="247" t="s">
        <v>106</v>
      </c>
      <c r="AE73" s="247" t="s">
        <v>106</v>
      </c>
      <c r="AF73" s="247" t="s">
        <v>106</v>
      </c>
      <c r="AG73" s="247" t="s">
        <v>106</v>
      </c>
      <c r="AH73" s="240" t="s">
        <v>106</v>
      </c>
      <c r="AI73" s="240" t="s">
        <v>106</v>
      </c>
      <c r="AJ73" s="240" t="s">
        <v>106</v>
      </c>
      <c r="AK73" s="240" t="s">
        <v>106</v>
      </c>
      <c r="AL73" s="240" t="s">
        <v>106</v>
      </c>
      <c r="AM73" s="240" t="s">
        <v>106</v>
      </c>
      <c r="AN73" s="240" t="s">
        <v>106</v>
      </c>
      <c r="AO73" s="240" t="s">
        <v>106</v>
      </c>
      <c r="AP73" s="240" t="s">
        <v>106</v>
      </c>
      <c r="AQ73" s="240" t="s">
        <v>106</v>
      </c>
      <c r="AR73" s="240" t="s">
        <v>106</v>
      </c>
      <c r="AS73" s="240" t="s">
        <v>106</v>
      </c>
      <c r="AT73" s="240" t="s">
        <v>106</v>
      </c>
      <c r="AU73" s="240" t="s">
        <v>106</v>
      </c>
      <c r="AV73" s="240" t="s">
        <v>106</v>
      </c>
    </row>
    <row r="74" spans="1:48" ht="18.95" customHeight="1" x14ac:dyDescent="0.15">
      <c r="A74" s="792" t="s">
        <v>706</v>
      </c>
      <c r="B74" s="10" t="s">
        <v>1056</v>
      </c>
      <c r="C74" s="45" t="s">
        <v>1052</v>
      </c>
      <c r="D74" s="45"/>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row>
    <row r="75" spans="1:48" ht="18.95" customHeight="1" x14ac:dyDescent="0.15">
      <c r="A75" s="793"/>
      <c r="B75" s="10" t="s">
        <v>708</v>
      </c>
      <c r="C75" s="45" t="s">
        <v>707</v>
      </c>
      <c r="D75" s="45"/>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row>
    <row r="76" spans="1:48" ht="18.95" customHeight="1" x14ac:dyDescent="0.15">
      <c r="A76" s="793"/>
      <c r="B76" s="10" t="s">
        <v>1055</v>
      </c>
      <c r="C76" s="45" t="s">
        <v>1053</v>
      </c>
      <c r="D76" s="45"/>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row>
    <row r="77" spans="1:48" ht="18.95" customHeight="1" x14ac:dyDescent="0.15">
      <c r="A77" s="793"/>
      <c r="B77" s="10" t="s">
        <v>1041</v>
      </c>
      <c r="C77" s="45" t="s">
        <v>1062</v>
      </c>
      <c r="D77" s="45" t="s">
        <v>1061</v>
      </c>
      <c r="E77" s="45" t="s">
        <v>1063</v>
      </c>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row>
    <row r="78" spans="1:48" ht="18.95" customHeight="1" x14ac:dyDescent="0.15">
      <c r="A78" s="793"/>
      <c r="B78" s="10" t="s">
        <v>1039</v>
      </c>
      <c r="C78" s="45" t="s">
        <v>709</v>
      </c>
      <c r="D78" s="45" t="s">
        <v>710</v>
      </c>
      <c r="E78" s="488" t="s">
        <v>711</v>
      </c>
      <c r="F78" s="240" t="s">
        <v>712</v>
      </c>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row>
    <row r="79" spans="1:48" ht="18.95" customHeight="1" x14ac:dyDescent="0.15">
      <c r="A79" s="793"/>
      <c r="B79" s="10" t="s">
        <v>1040</v>
      </c>
      <c r="C79" s="45" t="s">
        <v>713</v>
      </c>
      <c r="D79" s="45"/>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row>
    <row r="80" spans="1:48" ht="18.95" customHeight="1" x14ac:dyDescent="0.15">
      <c r="A80" s="793"/>
      <c r="B80" s="10" t="s">
        <v>715</v>
      </c>
      <c r="C80" s="45" t="s">
        <v>714</v>
      </c>
      <c r="D80" s="45"/>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row>
    <row r="81" spans="1:48" ht="18.95" customHeight="1" x14ac:dyDescent="0.15">
      <c r="A81" s="793"/>
      <c r="B81" s="10" t="s">
        <v>1054</v>
      </c>
      <c r="C81" s="45" t="s">
        <v>1064</v>
      </c>
      <c r="D81" s="45" t="s">
        <v>1058</v>
      </c>
      <c r="E81" s="240" t="s">
        <v>1060</v>
      </c>
      <c r="F81" s="240" t="s">
        <v>1065</v>
      </c>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row>
    <row r="82" spans="1:48" ht="18.95" customHeight="1" x14ac:dyDescent="0.15">
      <c r="A82" s="794"/>
      <c r="B82" s="10" t="s">
        <v>1057</v>
      </c>
      <c r="C82" s="45" t="s">
        <v>1059</v>
      </c>
      <c r="D82" s="45"/>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row>
    <row r="83" spans="1:48" ht="18.95" customHeight="1" x14ac:dyDescent="0.15">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row>
    <row r="84" spans="1:48" ht="18.95" customHeight="1" x14ac:dyDescent="0.15">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row>
    <row r="85" spans="1:48" ht="18.95" customHeight="1" x14ac:dyDescent="0.15">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row>
    <row r="86" spans="1:48" ht="18.95" customHeight="1" x14ac:dyDescent="0.15">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row>
    <row r="87" spans="1:48" ht="18.95" customHeight="1" x14ac:dyDescent="0.15">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row>
    <row r="88" spans="1:48" x14ac:dyDescent="0.15">
      <c r="B88" s="252" t="s">
        <v>128</v>
      </c>
    </row>
    <row r="89" spans="1:48" x14ac:dyDescent="0.15">
      <c r="B89" s="252" t="s">
        <v>2</v>
      </c>
    </row>
    <row r="90" spans="1:48" ht="14.25" x14ac:dyDescent="0.15">
      <c r="A90" s="27"/>
      <c r="B90" s="25" t="s">
        <v>114</v>
      </c>
    </row>
    <row r="91" spans="1:48" ht="14.25" x14ac:dyDescent="0.15">
      <c r="A91" s="27"/>
      <c r="B91" s="25" t="s">
        <v>115</v>
      </c>
    </row>
    <row r="92" spans="1:48" ht="14.25" x14ac:dyDescent="0.15">
      <c r="B92" s="277" t="s">
        <v>1118</v>
      </c>
    </row>
    <row r="93" spans="1:48" ht="14.25" x14ac:dyDescent="0.15">
      <c r="A93" s="27"/>
      <c r="B93" s="25" t="s">
        <v>654</v>
      </c>
    </row>
    <row r="94" spans="1:48" ht="14.25" x14ac:dyDescent="0.15">
      <c r="B94" s="277" t="s">
        <v>705</v>
      </c>
    </row>
    <row r="95" spans="1:48" ht="14.25" x14ac:dyDescent="0.15">
      <c r="B95" s="277" t="s">
        <v>1019</v>
      </c>
    </row>
    <row r="116" spans="1:1" x14ac:dyDescent="0.15">
      <c r="A116" t="s">
        <v>1085</v>
      </c>
    </row>
  </sheetData>
  <mergeCells count="7">
    <mergeCell ref="A74:A82"/>
    <mergeCell ref="B1:C1"/>
    <mergeCell ref="C2:AV2"/>
    <mergeCell ref="A3:A37"/>
    <mergeCell ref="A38:A64"/>
    <mergeCell ref="A72:A73"/>
    <mergeCell ref="A65:A71"/>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13"/>
  <sheetViews>
    <sheetView topLeftCell="A74" workbookViewId="0">
      <selection activeCell="B85" sqref="B85"/>
    </sheetView>
  </sheetViews>
  <sheetFormatPr defaultColWidth="8.875" defaultRowHeight="14.25" x14ac:dyDescent="0.15"/>
  <cols>
    <col min="1" max="1" width="9" style="98"/>
    <col min="2" max="2" width="46.5" style="102" customWidth="1"/>
    <col min="3" max="3" width="17.625" style="102" customWidth="1"/>
    <col min="4" max="4" width="21.125" style="102" customWidth="1"/>
    <col min="5" max="5" width="22.375" style="102" bestFit="1" customWidth="1"/>
    <col min="6" max="6" width="18" style="102" bestFit="1" customWidth="1"/>
    <col min="7" max="7" width="17.125" style="102" bestFit="1" customWidth="1"/>
    <col min="8" max="8" width="13" style="102" customWidth="1"/>
    <col min="9" max="10" width="9" style="102"/>
    <col min="11" max="257" width="9" style="98"/>
    <col min="258" max="258" width="16" style="98" customWidth="1"/>
    <col min="259" max="259" width="17.625" style="98" customWidth="1"/>
    <col min="260" max="260" width="21.125" style="98" customWidth="1"/>
    <col min="261" max="261" width="22.375" style="98" bestFit="1" customWidth="1"/>
    <col min="262" max="262" width="9" style="98"/>
    <col min="263" max="263" width="9.875" style="98" customWidth="1"/>
    <col min="264" max="513" width="9" style="98"/>
    <col min="514" max="514" width="16" style="98" customWidth="1"/>
    <col min="515" max="515" width="17.625" style="98" customWidth="1"/>
    <col min="516" max="516" width="21.125" style="98" customWidth="1"/>
    <col min="517" max="517" width="22.375" style="98" bestFit="1" customWidth="1"/>
    <col min="518" max="518" width="9" style="98"/>
    <col min="519" max="519" width="9.875" style="98" customWidth="1"/>
    <col min="520" max="769" width="9" style="98"/>
    <col min="770" max="770" width="16" style="98" customWidth="1"/>
    <col min="771" max="771" width="17.625" style="98" customWidth="1"/>
    <col min="772" max="772" width="21.125" style="98" customWidth="1"/>
    <col min="773" max="773" width="22.375" style="98" bestFit="1" customWidth="1"/>
    <col min="774" max="774" width="9" style="98"/>
    <col min="775" max="775" width="9.875" style="98" customWidth="1"/>
    <col min="776" max="1025" width="9" style="98"/>
    <col min="1026" max="1026" width="16" style="98" customWidth="1"/>
    <col min="1027" max="1027" width="17.625" style="98" customWidth="1"/>
    <col min="1028" max="1028" width="21.125" style="98" customWidth="1"/>
    <col min="1029" max="1029" width="22.375" style="98" bestFit="1" customWidth="1"/>
    <col min="1030" max="1030" width="9" style="98"/>
    <col min="1031" max="1031" width="9.875" style="98" customWidth="1"/>
    <col min="1032" max="1281" width="9" style="98"/>
    <col min="1282" max="1282" width="16" style="98" customWidth="1"/>
    <col min="1283" max="1283" width="17.625" style="98" customWidth="1"/>
    <col min="1284" max="1284" width="21.125" style="98" customWidth="1"/>
    <col min="1285" max="1285" width="22.375" style="98" bestFit="1" customWidth="1"/>
    <col min="1286" max="1286" width="9" style="98"/>
    <col min="1287" max="1287" width="9.875" style="98" customWidth="1"/>
    <col min="1288" max="1537" width="9" style="98"/>
    <col min="1538" max="1538" width="16" style="98" customWidth="1"/>
    <col min="1539" max="1539" width="17.625" style="98" customWidth="1"/>
    <col min="1540" max="1540" width="21.125" style="98" customWidth="1"/>
    <col min="1541" max="1541" width="22.375" style="98" bestFit="1" customWidth="1"/>
    <col min="1542" max="1542" width="9" style="98"/>
    <col min="1543" max="1543" width="9.875" style="98" customWidth="1"/>
    <col min="1544" max="1793" width="9" style="98"/>
    <col min="1794" max="1794" width="16" style="98" customWidth="1"/>
    <col min="1795" max="1795" width="17.625" style="98" customWidth="1"/>
    <col min="1796" max="1796" width="21.125" style="98" customWidth="1"/>
    <col min="1797" max="1797" width="22.375" style="98" bestFit="1" customWidth="1"/>
    <col min="1798" max="1798" width="9" style="98"/>
    <col min="1799" max="1799" width="9.875" style="98" customWidth="1"/>
    <col min="1800" max="2049" width="9" style="98"/>
    <col min="2050" max="2050" width="16" style="98" customWidth="1"/>
    <col min="2051" max="2051" width="17.625" style="98" customWidth="1"/>
    <col min="2052" max="2052" width="21.125" style="98" customWidth="1"/>
    <col min="2053" max="2053" width="22.375" style="98" bestFit="1" customWidth="1"/>
    <col min="2054" max="2054" width="9" style="98"/>
    <col min="2055" max="2055" width="9.875" style="98" customWidth="1"/>
    <col min="2056" max="2305" width="9" style="98"/>
    <col min="2306" max="2306" width="16" style="98" customWidth="1"/>
    <col min="2307" max="2307" width="17.625" style="98" customWidth="1"/>
    <col min="2308" max="2308" width="21.125" style="98" customWidth="1"/>
    <col min="2309" max="2309" width="22.375" style="98" bestFit="1" customWidth="1"/>
    <col min="2310" max="2310" width="9" style="98"/>
    <col min="2311" max="2311" width="9.875" style="98" customWidth="1"/>
    <col min="2312" max="2561" width="9" style="98"/>
    <col min="2562" max="2562" width="16" style="98" customWidth="1"/>
    <col min="2563" max="2563" width="17.625" style="98" customWidth="1"/>
    <col min="2564" max="2564" width="21.125" style="98" customWidth="1"/>
    <col min="2565" max="2565" width="22.375" style="98" bestFit="1" customWidth="1"/>
    <col min="2566" max="2566" width="9" style="98"/>
    <col min="2567" max="2567" width="9.875" style="98" customWidth="1"/>
    <col min="2568" max="2817" width="9" style="98"/>
    <col min="2818" max="2818" width="16" style="98" customWidth="1"/>
    <col min="2819" max="2819" width="17.625" style="98" customWidth="1"/>
    <col min="2820" max="2820" width="21.125" style="98" customWidth="1"/>
    <col min="2821" max="2821" width="22.375" style="98" bestFit="1" customWidth="1"/>
    <col min="2822" max="2822" width="9" style="98"/>
    <col min="2823" max="2823" width="9.875" style="98" customWidth="1"/>
    <col min="2824" max="3073" width="9" style="98"/>
    <col min="3074" max="3074" width="16" style="98" customWidth="1"/>
    <col min="3075" max="3075" width="17.625" style="98" customWidth="1"/>
    <col min="3076" max="3076" width="21.125" style="98" customWidth="1"/>
    <col min="3077" max="3077" width="22.375" style="98" bestFit="1" customWidth="1"/>
    <col min="3078" max="3078" width="9" style="98"/>
    <col min="3079" max="3079" width="9.875" style="98" customWidth="1"/>
    <col min="3080" max="3329" width="9" style="98"/>
    <col min="3330" max="3330" width="16" style="98" customWidth="1"/>
    <col min="3331" max="3331" width="17.625" style="98" customWidth="1"/>
    <col min="3332" max="3332" width="21.125" style="98" customWidth="1"/>
    <col min="3333" max="3333" width="22.375" style="98" bestFit="1" customWidth="1"/>
    <col min="3334" max="3334" width="9" style="98"/>
    <col min="3335" max="3335" width="9.875" style="98" customWidth="1"/>
    <col min="3336" max="3585" width="9" style="98"/>
    <col min="3586" max="3586" width="16" style="98" customWidth="1"/>
    <col min="3587" max="3587" width="17.625" style="98" customWidth="1"/>
    <col min="3588" max="3588" width="21.125" style="98" customWidth="1"/>
    <col min="3589" max="3589" width="22.375" style="98" bestFit="1" customWidth="1"/>
    <col min="3590" max="3590" width="9" style="98"/>
    <col min="3591" max="3591" width="9.875" style="98" customWidth="1"/>
    <col min="3592" max="3841" width="9" style="98"/>
    <col min="3842" max="3842" width="16" style="98" customWidth="1"/>
    <col min="3843" max="3843" width="17.625" style="98" customWidth="1"/>
    <col min="3844" max="3844" width="21.125" style="98" customWidth="1"/>
    <col min="3845" max="3845" width="22.375" style="98" bestFit="1" customWidth="1"/>
    <col min="3846" max="3846" width="9" style="98"/>
    <col min="3847" max="3847" width="9.875" style="98" customWidth="1"/>
    <col min="3848" max="4097" width="9" style="98"/>
    <col min="4098" max="4098" width="16" style="98" customWidth="1"/>
    <col min="4099" max="4099" width="17.625" style="98" customWidth="1"/>
    <col min="4100" max="4100" width="21.125" style="98" customWidth="1"/>
    <col min="4101" max="4101" width="22.375" style="98" bestFit="1" customWidth="1"/>
    <col min="4102" max="4102" width="9" style="98"/>
    <col min="4103" max="4103" width="9.875" style="98" customWidth="1"/>
    <col min="4104" max="4353" width="9" style="98"/>
    <col min="4354" max="4354" width="16" style="98" customWidth="1"/>
    <col min="4355" max="4355" width="17.625" style="98" customWidth="1"/>
    <col min="4356" max="4356" width="21.125" style="98" customWidth="1"/>
    <col min="4357" max="4357" width="22.375" style="98" bestFit="1" customWidth="1"/>
    <col min="4358" max="4358" width="9" style="98"/>
    <col min="4359" max="4359" width="9.875" style="98" customWidth="1"/>
    <col min="4360" max="4609" width="9" style="98"/>
    <col min="4610" max="4610" width="16" style="98" customWidth="1"/>
    <col min="4611" max="4611" width="17.625" style="98" customWidth="1"/>
    <col min="4612" max="4612" width="21.125" style="98" customWidth="1"/>
    <col min="4613" max="4613" width="22.375" style="98" bestFit="1" customWidth="1"/>
    <col min="4614" max="4614" width="9" style="98"/>
    <col min="4615" max="4615" width="9.875" style="98" customWidth="1"/>
    <col min="4616" max="4865" width="9" style="98"/>
    <col min="4866" max="4866" width="16" style="98" customWidth="1"/>
    <col min="4867" max="4867" width="17.625" style="98" customWidth="1"/>
    <col min="4868" max="4868" width="21.125" style="98" customWidth="1"/>
    <col min="4869" max="4869" width="22.375" style="98" bestFit="1" customWidth="1"/>
    <col min="4870" max="4870" width="9" style="98"/>
    <col min="4871" max="4871" width="9.875" style="98" customWidth="1"/>
    <col min="4872" max="5121" width="9" style="98"/>
    <col min="5122" max="5122" width="16" style="98" customWidth="1"/>
    <col min="5123" max="5123" width="17.625" style="98" customWidth="1"/>
    <col min="5124" max="5124" width="21.125" style="98" customWidth="1"/>
    <col min="5125" max="5125" width="22.375" style="98" bestFit="1" customWidth="1"/>
    <col min="5126" max="5126" width="9" style="98"/>
    <col min="5127" max="5127" width="9.875" style="98" customWidth="1"/>
    <col min="5128" max="5377" width="9" style="98"/>
    <col min="5378" max="5378" width="16" style="98" customWidth="1"/>
    <col min="5379" max="5379" width="17.625" style="98" customWidth="1"/>
    <col min="5380" max="5380" width="21.125" style="98" customWidth="1"/>
    <col min="5381" max="5381" width="22.375" style="98" bestFit="1" customWidth="1"/>
    <col min="5382" max="5382" width="9" style="98"/>
    <col min="5383" max="5383" width="9.875" style="98" customWidth="1"/>
    <col min="5384" max="5633" width="9" style="98"/>
    <col min="5634" max="5634" width="16" style="98" customWidth="1"/>
    <col min="5635" max="5635" width="17.625" style="98" customWidth="1"/>
    <col min="5636" max="5636" width="21.125" style="98" customWidth="1"/>
    <col min="5637" max="5637" width="22.375" style="98" bestFit="1" customWidth="1"/>
    <col min="5638" max="5638" width="9" style="98"/>
    <col min="5639" max="5639" width="9.875" style="98" customWidth="1"/>
    <col min="5640" max="5889" width="9" style="98"/>
    <col min="5890" max="5890" width="16" style="98" customWidth="1"/>
    <col min="5891" max="5891" width="17.625" style="98" customWidth="1"/>
    <col min="5892" max="5892" width="21.125" style="98" customWidth="1"/>
    <col min="5893" max="5893" width="22.375" style="98" bestFit="1" customWidth="1"/>
    <col min="5894" max="5894" width="9" style="98"/>
    <col min="5895" max="5895" width="9.875" style="98" customWidth="1"/>
    <col min="5896" max="6145" width="9" style="98"/>
    <col min="6146" max="6146" width="16" style="98" customWidth="1"/>
    <col min="6147" max="6147" width="17.625" style="98" customWidth="1"/>
    <col min="6148" max="6148" width="21.125" style="98" customWidth="1"/>
    <col min="6149" max="6149" width="22.375" style="98" bestFit="1" customWidth="1"/>
    <col min="6150" max="6150" width="9" style="98"/>
    <col min="6151" max="6151" width="9.875" style="98" customWidth="1"/>
    <col min="6152" max="6401" width="9" style="98"/>
    <col min="6402" max="6402" width="16" style="98" customWidth="1"/>
    <col min="6403" max="6403" width="17.625" style="98" customWidth="1"/>
    <col min="6404" max="6404" width="21.125" style="98" customWidth="1"/>
    <col min="6405" max="6405" width="22.375" style="98" bestFit="1" customWidth="1"/>
    <col min="6406" max="6406" width="9" style="98"/>
    <col min="6407" max="6407" width="9.875" style="98" customWidth="1"/>
    <col min="6408" max="6657" width="9" style="98"/>
    <col min="6658" max="6658" width="16" style="98" customWidth="1"/>
    <col min="6659" max="6659" width="17.625" style="98" customWidth="1"/>
    <col min="6660" max="6660" width="21.125" style="98" customWidth="1"/>
    <col min="6661" max="6661" width="22.375" style="98" bestFit="1" customWidth="1"/>
    <col min="6662" max="6662" width="9" style="98"/>
    <col min="6663" max="6663" width="9.875" style="98" customWidth="1"/>
    <col min="6664" max="6913" width="9" style="98"/>
    <col min="6914" max="6914" width="16" style="98" customWidth="1"/>
    <col min="6915" max="6915" width="17.625" style="98" customWidth="1"/>
    <col min="6916" max="6916" width="21.125" style="98" customWidth="1"/>
    <col min="6917" max="6917" width="22.375" style="98" bestFit="1" customWidth="1"/>
    <col min="6918" max="6918" width="9" style="98"/>
    <col min="6919" max="6919" width="9.875" style="98" customWidth="1"/>
    <col min="6920" max="7169" width="9" style="98"/>
    <col min="7170" max="7170" width="16" style="98" customWidth="1"/>
    <col min="7171" max="7171" width="17.625" style="98" customWidth="1"/>
    <col min="7172" max="7172" width="21.125" style="98" customWidth="1"/>
    <col min="7173" max="7173" width="22.375" style="98" bestFit="1" customWidth="1"/>
    <col min="7174" max="7174" width="9" style="98"/>
    <col min="7175" max="7175" width="9.875" style="98" customWidth="1"/>
    <col min="7176" max="7425" width="9" style="98"/>
    <col min="7426" max="7426" width="16" style="98" customWidth="1"/>
    <col min="7427" max="7427" width="17.625" style="98" customWidth="1"/>
    <col min="7428" max="7428" width="21.125" style="98" customWidth="1"/>
    <col min="7429" max="7429" width="22.375" style="98" bestFit="1" customWidth="1"/>
    <col min="7430" max="7430" width="9" style="98"/>
    <col min="7431" max="7431" width="9.875" style="98" customWidth="1"/>
    <col min="7432" max="7681" width="9" style="98"/>
    <col min="7682" max="7682" width="16" style="98" customWidth="1"/>
    <col min="7683" max="7683" width="17.625" style="98" customWidth="1"/>
    <col min="7684" max="7684" width="21.125" style="98" customWidth="1"/>
    <col min="7685" max="7685" width="22.375" style="98" bestFit="1" customWidth="1"/>
    <col min="7686" max="7686" width="9" style="98"/>
    <col min="7687" max="7687" width="9.875" style="98" customWidth="1"/>
    <col min="7688" max="7937" width="9" style="98"/>
    <col min="7938" max="7938" width="16" style="98" customWidth="1"/>
    <col min="7939" max="7939" width="17.625" style="98" customWidth="1"/>
    <col min="7940" max="7940" width="21.125" style="98" customWidth="1"/>
    <col min="7941" max="7941" width="22.375" style="98" bestFit="1" customWidth="1"/>
    <col min="7942" max="7942" width="9" style="98"/>
    <col min="7943" max="7943" width="9.875" style="98" customWidth="1"/>
    <col min="7944" max="8193" width="9" style="98"/>
    <col min="8194" max="8194" width="16" style="98" customWidth="1"/>
    <col min="8195" max="8195" width="17.625" style="98" customWidth="1"/>
    <col min="8196" max="8196" width="21.125" style="98" customWidth="1"/>
    <col min="8197" max="8197" width="22.375" style="98" bestFit="1" customWidth="1"/>
    <col min="8198" max="8198" width="9" style="98"/>
    <col min="8199" max="8199" width="9.875" style="98" customWidth="1"/>
    <col min="8200" max="8449" width="9" style="98"/>
    <col min="8450" max="8450" width="16" style="98" customWidth="1"/>
    <col min="8451" max="8451" width="17.625" style="98" customWidth="1"/>
    <col min="8452" max="8452" width="21.125" style="98" customWidth="1"/>
    <col min="8453" max="8453" width="22.375" style="98" bestFit="1" customWidth="1"/>
    <col min="8454" max="8454" width="9" style="98"/>
    <col min="8455" max="8455" width="9.875" style="98" customWidth="1"/>
    <col min="8456" max="8705" width="9" style="98"/>
    <col min="8706" max="8706" width="16" style="98" customWidth="1"/>
    <col min="8707" max="8707" width="17.625" style="98" customWidth="1"/>
    <col min="8708" max="8708" width="21.125" style="98" customWidth="1"/>
    <col min="8709" max="8709" width="22.375" style="98" bestFit="1" customWidth="1"/>
    <col min="8710" max="8710" width="9" style="98"/>
    <col min="8711" max="8711" width="9.875" style="98" customWidth="1"/>
    <col min="8712" max="8961" width="9" style="98"/>
    <col min="8962" max="8962" width="16" style="98" customWidth="1"/>
    <col min="8963" max="8963" width="17.625" style="98" customWidth="1"/>
    <col min="8964" max="8964" width="21.125" style="98" customWidth="1"/>
    <col min="8965" max="8965" width="22.375" style="98" bestFit="1" customWidth="1"/>
    <col min="8966" max="8966" width="9" style="98"/>
    <col min="8967" max="8967" width="9.875" style="98" customWidth="1"/>
    <col min="8968" max="9217" width="9" style="98"/>
    <col min="9218" max="9218" width="16" style="98" customWidth="1"/>
    <col min="9219" max="9219" width="17.625" style="98" customWidth="1"/>
    <col min="9220" max="9220" width="21.125" style="98" customWidth="1"/>
    <col min="9221" max="9221" width="22.375" style="98" bestFit="1" customWidth="1"/>
    <col min="9222" max="9222" width="9" style="98"/>
    <col min="9223" max="9223" width="9.875" style="98" customWidth="1"/>
    <col min="9224" max="9473" width="9" style="98"/>
    <col min="9474" max="9474" width="16" style="98" customWidth="1"/>
    <col min="9475" max="9475" width="17.625" style="98" customWidth="1"/>
    <col min="9476" max="9476" width="21.125" style="98" customWidth="1"/>
    <col min="9477" max="9477" width="22.375" style="98" bestFit="1" customWidth="1"/>
    <col min="9478" max="9478" width="9" style="98"/>
    <col min="9479" max="9479" width="9.875" style="98" customWidth="1"/>
    <col min="9480" max="9729" width="9" style="98"/>
    <col min="9730" max="9730" width="16" style="98" customWidth="1"/>
    <col min="9731" max="9731" width="17.625" style="98" customWidth="1"/>
    <col min="9732" max="9732" width="21.125" style="98" customWidth="1"/>
    <col min="9733" max="9733" width="22.375" style="98" bestFit="1" customWidth="1"/>
    <col min="9734" max="9734" width="9" style="98"/>
    <col min="9735" max="9735" width="9.875" style="98" customWidth="1"/>
    <col min="9736" max="9985" width="9" style="98"/>
    <col min="9986" max="9986" width="16" style="98" customWidth="1"/>
    <col min="9987" max="9987" width="17.625" style="98" customWidth="1"/>
    <col min="9988" max="9988" width="21.125" style="98" customWidth="1"/>
    <col min="9989" max="9989" width="22.375" style="98" bestFit="1" customWidth="1"/>
    <col min="9990" max="9990" width="9" style="98"/>
    <col min="9991" max="9991" width="9.875" style="98" customWidth="1"/>
    <col min="9992" max="10241" width="9" style="98"/>
    <col min="10242" max="10242" width="16" style="98" customWidth="1"/>
    <col min="10243" max="10243" width="17.625" style="98" customWidth="1"/>
    <col min="10244" max="10244" width="21.125" style="98" customWidth="1"/>
    <col min="10245" max="10245" width="22.375" style="98" bestFit="1" customWidth="1"/>
    <col min="10246" max="10246" width="9" style="98"/>
    <col min="10247" max="10247" width="9.875" style="98" customWidth="1"/>
    <col min="10248" max="10497" width="9" style="98"/>
    <col min="10498" max="10498" width="16" style="98" customWidth="1"/>
    <col min="10499" max="10499" width="17.625" style="98" customWidth="1"/>
    <col min="10500" max="10500" width="21.125" style="98" customWidth="1"/>
    <col min="10501" max="10501" width="22.375" style="98" bestFit="1" customWidth="1"/>
    <col min="10502" max="10502" width="9" style="98"/>
    <col min="10503" max="10503" width="9.875" style="98" customWidth="1"/>
    <col min="10504" max="10753" width="9" style="98"/>
    <col min="10754" max="10754" width="16" style="98" customWidth="1"/>
    <col min="10755" max="10755" width="17.625" style="98" customWidth="1"/>
    <col min="10756" max="10756" width="21.125" style="98" customWidth="1"/>
    <col min="10757" max="10757" width="22.375" style="98" bestFit="1" customWidth="1"/>
    <col min="10758" max="10758" width="9" style="98"/>
    <col min="10759" max="10759" width="9.875" style="98" customWidth="1"/>
    <col min="10760" max="11009" width="9" style="98"/>
    <col min="11010" max="11010" width="16" style="98" customWidth="1"/>
    <col min="11011" max="11011" width="17.625" style="98" customWidth="1"/>
    <col min="11012" max="11012" width="21.125" style="98" customWidth="1"/>
    <col min="11013" max="11013" width="22.375" style="98" bestFit="1" customWidth="1"/>
    <col min="11014" max="11014" width="9" style="98"/>
    <col min="11015" max="11015" width="9.875" style="98" customWidth="1"/>
    <col min="11016" max="11265" width="9" style="98"/>
    <col min="11266" max="11266" width="16" style="98" customWidth="1"/>
    <col min="11267" max="11267" width="17.625" style="98" customWidth="1"/>
    <col min="11268" max="11268" width="21.125" style="98" customWidth="1"/>
    <col min="11269" max="11269" width="22.375" style="98" bestFit="1" customWidth="1"/>
    <col min="11270" max="11270" width="9" style="98"/>
    <col min="11271" max="11271" width="9.875" style="98" customWidth="1"/>
    <col min="11272" max="11521" width="9" style="98"/>
    <col min="11522" max="11522" width="16" style="98" customWidth="1"/>
    <col min="11523" max="11523" width="17.625" style="98" customWidth="1"/>
    <col min="11524" max="11524" width="21.125" style="98" customWidth="1"/>
    <col min="11525" max="11525" width="22.375" style="98" bestFit="1" customWidth="1"/>
    <col min="11526" max="11526" width="9" style="98"/>
    <col min="11527" max="11527" width="9.875" style="98" customWidth="1"/>
    <col min="11528" max="11777" width="9" style="98"/>
    <col min="11778" max="11778" width="16" style="98" customWidth="1"/>
    <col min="11779" max="11779" width="17.625" style="98" customWidth="1"/>
    <col min="11780" max="11780" width="21.125" style="98" customWidth="1"/>
    <col min="11781" max="11781" width="22.375" style="98" bestFit="1" customWidth="1"/>
    <col min="11782" max="11782" width="9" style="98"/>
    <col min="11783" max="11783" width="9.875" style="98" customWidth="1"/>
    <col min="11784" max="12033" width="9" style="98"/>
    <col min="12034" max="12034" width="16" style="98" customWidth="1"/>
    <col min="12035" max="12035" width="17.625" style="98" customWidth="1"/>
    <col min="12036" max="12036" width="21.125" style="98" customWidth="1"/>
    <col min="12037" max="12037" width="22.375" style="98" bestFit="1" customWidth="1"/>
    <col min="12038" max="12038" width="9" style="98"/>
    <col min="12039" max="12039" width="9.875" style="98" customWidth="1"/>
    <col min="12040" max="12289" width="9" style="98"/>
    <col min="12290" max="12290" width="16" style="98" customWidth="1"/>
    <col min="12291" max="12291" width="17.625" style="98" customWidth="1"/>
    <col min="12292" max="12292" width="21.125" style="98" customWidth="1"/>
    <col min="12293" max="12293" width="22.375" style="98" bestFit="1" customWidth="1"/>
    <col min="12294" max="12294" width="9" style="98"/>
    <col min="12295" max="12295" width="9.875" style="98" customWidth="1"/>
    <col min="12296" max="12545" width="9" style="98"/>
    <col min="12546" max="12546" width="16" style="98" customWidth="1"/>
    <col min="12547" max="12547" width="17.625" style="98" customWidth="1"/>
    <col min="12548" max="12548" width="21.125" style="98" customWidth="1"/>
    <col min="12549" max="12549" width="22.375" style="98" bestFit="1" customWidth="1"/>
    <col min="12550" max="12550" width="9" style="98"/>
    <col min="12551" max="12551" width="9.875" style="98" customWidth="1"/>
    <col min="12552" max="12801" width="9" style="98"/>
    <col min="12802" max="12802" width="16" style="98" customWidth="1"/>
    <col min="12803" max="12803" width="17.625" style="98" customWidth="1"/>
    <col min="12804" max="12804" width="21.125" style="98" customWidth="1"/>
    <col min="12805" max="12805" width="22.375" style="98" bestFit="1" customWidth="1"/>
    <col min="12806" max="12806" width="9" style="98"/>
    <col min="12807" max="12807" width="9.875" style="98" customWidth="1"/>
    <col min="12808" max="13057" width="9" style="98"/>
    <col min="13058" max="13058" width="16" style="98" customWidth="1"/>
    <col min="13059" max="13059" width="17.625" style="98" customWidth="1"/>
    <col min="13060" max="13060" width="21.125" style="98" customWidth="1"/>
    <col min="13061" max="13061" width="22.375" style="98" bestFit="1" customWidth="1"/>
    <col min="13062" max="13062" width="9" style="98"/>
    <col min="13063" max="13063" width="9.875" style="98" customWidth="1"/>
    <col min="13064" max="13313" width="9" style="98"/>
    <col min="13314" max="13314" width="16" style="98" customWidth="1"/>
    <col min="13315" max="13315" width="17.625" style="98" customWidth="1"/>
    <col min="13316" max="13316" width="21.125" style="98" customWidth="1"/>
    <col min="13317" max="13317" width="22.375" style="98" bestFit="1" customWidth="1"/>
    <col min="13318" max="13318" width="9" style="98"/>
    <col min="13319" max="13319" width="9.875" style="98" customWidth="1"/>
    <col min="13320" max="13569" width="9" style="98"/>
    <col min="13570" max="13570" width="16" style="98" customWidth="1"/>
    <col min="13571" max="13571" width="17.625" style="98" customWidth="1"/>
    <col min="13572" max="13572" width="21.125" style="98" customWidth="1"/>
    <col min="13573" max="13573" width="22.375" style="98" bestFit="1" customWidth="1"/>
    <col min="13574" max="13574" width="9" style="98"/>
    <col min="13575" max="13575" width="9.875" style="98" customWidth="1"/>
    <col min="13576" max="13825" width="9" style="98"/>
    <col min="13826" max="13826" width="16" style="98" customWidth="1"/>
    <col min="13827" max="13827" width="17.625" style="98" customWidth="1"/>
    <col min="13828" max="13828" width="21.125" style="98" customWidth="1"/>
    <col min="13829" max="13829" width="22.375" style="98" bestFit="1" customWidth="1"/>
    <col min="13830" max="13830" width="9" style="98"/>
    <col min="13831" max="13831" width="9.875" style="98" customWidth="1"/>
    <col min="13832" max="14081" width="9" style="98"/>
    <col min="14082" max="14082" width="16" style="98" customWidth="1"/>
    <col min="14083" max="14083" width="17.625" style="98" customWidth="1"/>
    <col min="14084" max="14084" width="21.125" style="98" customWidth="1"/>
    <col min="14085" max="14085" width="22.375" style="98" bestFit="1" customWidth="1"/>
    <col min="14086" max="14086" width="9" style="98"/>
    <col min="14087" max="14087" width="9.875" style="98" customWidth="1"/>
    <col min="14088" max="14337" width="9" style="98"/>
    <col min="14338" max="14338" width="16" style="98" customWidth="1"/>
    <col min="14339" max="14339" width="17.625" style="98" customWidth="1"/>
    <col min="14340" max="14340" width="21.125" style="98" customWidth="1"/>
    <col min="14341" max="14341" width="22.375" style="98" bestFit="1" customWidth="1"/>
    <col min="14342" max="14342" width="9" style="98"/>
    <col min="14343" max="14343" width="9.875" style="98" customWidth="1"/>
    <col min="14344" max="14593" width="9" style="98"/>
    <col min="14594" max="14594" width="16" style="98" customWidth="1"/>
    <col min="14595" max="14595" width="17.625" style="98" customWidth="1"/>
    <col min="14596" max="14596" width="21.125" style="98" customWidth="1"/>
    <col min="14597" max="14597" width="22.375" style="98" bestFit="1" customWidth="1"/>
    <col min="14598" max="14598" width="9" style="98"/>
    <col min="14599" max="14599" width="9.875" style="98" customWidth="1"/>
    <col min="14600" max="14849" width="9" style="98"/>
    <col min="14850" max="14850" width="16" style="98" customWidth="1"/>
    <col min="14851" max="14851" width="17.625" style="98" customWidth="1"/>
    <col min="14852" max="14852" width="21.125" style="98" customWidth="1"/>
    <col min="14853" max="14853" width="22.375" style="98" bestFit="1" customWidth="1"/>
    <col min="14854" max="14854" width="9" style="98"/>
    <col min="14855" max="14855" width="9.875" style="98" customWidth="1"/>
    <col min="14856" max="15105" width="9" style="98"/>
    <col min="15106" max="15106" width="16" style="98" customWidth="1"/>
    <col min="15107" max="15107" width="17.625" style="98" customWidth="1"/>
    <col min="15108" max="15108" width="21.125" style="98" customWidth="1"/>
    <col min="15109" max="15109" width="22.375" style="98" bestFit="1" customWidth="1"/>
    <col min="15110" max="15110" width="9" style="98"/>
    <col min="15111" max="15111" width="9.875" style="98" customWidth="1"/>
    <col min="15112" max="15361" width="9" style="98"/>
    <col min="15362" max="15362" width="16" style="98" customWidth="1"/>
    <col min="15363" max="15363" width="17.625" style="98" customWidth="1"/>
    <col min="15364" max="15364" width="21.125" style="98" customWidth="1"/>
    <col min="15365" max="15365" width="22.375" style="98" bestFit="1" customWidth="1"/>
    <col min="15366" max="15366" width="9" style="98"/>
    <col min="15367" max="15367" width="9.875" style="98" customWidth="1"/>
    <col min="15368" max="15617" width="9" style="98"/>
    <col min="15618" max="15618" width="16" style="98" customWidth="1"/>
    <col min="15619" max="15619" width="17.625" style="98" customWidth="1"/>
    <col min="15620" max="15620" width="21.125" style="98" customWidth="1"/>
    <col min="15621" max="15621" width="22.375" style="98" bestFit="1" customWidth="1"/>
    <col min="15622" max="15622" width="9" style="98"/>
    <col min="15623" max="15623" width="9.875" style="98" customWidth="1"/>
    <col min="15624" max="15873" width="9" style="98"/>
    <col min="15874" max="15874" width="16" style="98" customWidth="1"/>
    <col min="15875" max="15875" width="17.625" style="98" customWidth="1"/>
    <col min="15876" max="15876" width="21.125" style="98" customWidth="1"/>
    <col min="15877" max="15877" width="22.375" style="98" bestFit="1" customWidth="1"/>
    <col min="15878" max="15878" width="9" style="98"/>
    <col min="15879" max="15879" width="9.875" style="98" customWidth="1"/>
    <col min="15880" max="16129" width="9" style="98"/>
    <col min="16130" max="16130" width="16" style="98" customWidth="1"/>
    <col min="16131" max="16131" width="17.625" style="98" customWidth="1"/>
    <col min="16132" max="16132" width="21.125" style="98" customWidth="1"/>
    <col min="16133" max="16133" width="22.375" style="98" bestFit="1" customWidth="1"/>
    <col min="16134" max="16134" width="9" style="98"/>
    <col min="16135" max="16135" width="9.875" style="98" customWidth="1"/>
    <col min="16136" max="16384" width="9" style="98"/>
  </cols>
  <sheetData>
    <row r="1" spans="1:14" x14ac:dyDescent="0.15">
      <c r="A1" s="111" t="s">
        <v>116</v>
      </c>
      <c r="B1" s="112" t="s">
        <v>448</v>
      </c>
      <c r="C1" s="809" t="s">
        <v>3</v>
      </c>
      <c r="D1" s="809"/>
      <c r="E1" s="809"/>
      <c r="F1" s="809"/>
      <c r="G1" s="809"/>
      <c r="H1" s="809"/>
      <c r="I1" s="809"/>
      <c r="J1" s="809"/>
      <c r="K1" s="809"/>
      <c r="L1" s="809"/>
      <c r="M1" s="809"/>
      <c r="N1" s="809"/>
    </row>
    <row r="2" spans="1:14" s="19" customFormat="1" ht="13.5" x14ac:dyDescent="0.15">
      <c r="A2" s="810" t="s">
        <v>449</v>
      </c>
      <c r="B2" s="415" t="s">
        <v>534</v>
      </c>
      <c r="C2" s="416" t="s">
        <v>811</v>
      </c>
      <c r="D2" s="417" t="s">
        <v>812</v>
      </c>
      <c r="E2" s="417" t="s">
        <v>813</v>
      </c>
      <c r="F2" s="45"/>
      <c r="G2" s="45"/>
      <c r="H2" s="45"/>
      <c r="I2" s="45"/>
      <c r="J2" s="45"/>
      <c r="K2" s="80"/>
      <c r="L2" s="80"/>
      <c r="M2" s="80"/>
      <c r="N2" s="80"/>
    </row>
    <row r="3" spans="1:14" s="19" customFormat="1" ht="13.5" x14ac:dyDescent="0.15">
      <c r="A3" s="810"/>
      <c r="B3" s="418" t="s">
        <v>535</v>
      </c>
      <c r="C3" s="77" t="s">
        <v>814</v>
      </c>
      <c r="D3" s="45" t="s">
        <v>1092</v>
      </c>
      <c r="E3" s="45"/>
      <c r="F3" s="45"/>
      <c r="G3" s="45"/>
      <c r="H3" s="45"/>
      <c r="I3" s="80"/>
      <c r="J3" s="80"/>
      <c r="K3" s="80"/>
      <c r="L3" s="80"/>
    </row>
    <row r="4" spans="1:14" s="19" customFormat="1" ht="13.5" x14ac:dyDescent="0.15">
      <c r="A4" s="810"/>
      <c r="B4" s="420" t="s">
        <v>536</v>
      </c>
      <c r="C4" s="45" t="s">
        <v>450</v>
      </c>
      <c r="D4" s="45" t="s">
        <v>1073</v>
      </c>
      <c r="E4" s="45"/>
      <c r="F4" s="45"/>
      <c r="G4" s="45"/>
      <c r="H4" s="45"/>
      <c r="I4" s="77"/>
      <c r="J4" s="45"/>
      <c r="K4" s="80"/>
      <c r="L4" s="80"/>
      <c r="M4" s="80"/>
      <c r="N4" s="80"/>
    </row>
    <row r="5" spans="1:14" s="18" customFormat="1" x14ac:dyDescent="0.15">
      <c r="A5" s="810"/>
      <c r="B5" s="421" t="s">
        <v>537</v>
      </c>
      <c r="C5" s="85" t="s">
        <v>451</v>
      </c>
      <c r="D5" s="45" t="s">
        <v>432</v>
      </c>
      <c r="E5" s="77" t="s">
        <v>994</v>
      </c>
      <c r="F5" s="45"/>
      <c r="G5" s="45"/>
      <c r="H5" s="45"/>
      <c r="I5" s="45"/>
      <c r="J5" s="45"/>
      <c r="K5" s="80"/>
      <c r="L5" s="80"/>
      <c r="M5" s="80"/>
      <c r="N5" s="80"/>
    </row>
    <row r="6" spans="1:14" s="18" customFormat="1" x14ac:dyDescent="0.15">
      <c r="A6" s="810"/>
      <c r="B6" s="421" t="s">
        <v>1071</v>
      </c>
      <c r="C6" s="85" t="s">
        <v>1072</v>
      </c>
      <c r="D6" s="45"/>
      <c r="E6" s="77"/>
      <c r="F6" s="45"/>
      <c r="G6" s="45"/>
      <c r="H6" s="45"/>
      <c r="I6" s="45"/>
      <c r="J6" s="45"/>
      <c r="K6" s="80"/>
      <c r="L6" s="80"/>
      <c r="M6" s="80"/>
      <c r="N6" s="80"/>
    </row>
    <row r="7" spans="1:14" s="100" customFormat="1" x14ac:dyDescent="0.15">
      <c r="A7" s="810"/>
      <c r="B7" s="418" t="s">
        <v>538</v>
      </c>
      <c r="C7" s="25" t="s">
        <v>681</v>
      </c>
      <c r="D7" s="238" t="s">
        <v>682</v>
      </c>
      <c r="E7" s="99"/>
      <c r="F7" s="99"/>
      <c r="G7" s="99"/>
      <c r="H7" s="99"/>
      <c r="I7" s="99"/>
      <c r="J7" s="99"/>
      <c r="K7" s="99"/>
      <c r="L7" s="99"/>
      <c r="M7" s="99"/>
      <c r="N7" s="99"/>
    </row>
    <row r="8" spans="1:14" s="100" customFormat="1" ht="13.5" x14ac:dyDescent="0.15">
      <c r="A8" s="810"/>
      <c r="B8" s="415" t="s">
        <v>539</v>
      </c>
      <c r="C8" s="422" t="s">
        <v>694</v>
      </c>
      <c r="D8" s="45"/>
      <c r="E8" s="45"/>
      <c r="F8" s="45"/>
      <c r="G8" s="45"/>
      <c r="H8" s="45"/>
      <c r="I8" s="45"/>
      <c r="J8" s="45"/>
      <c r="K8" s="45"/>
      <c r="L8" s="45"/>
      <c r="M8" s="45"/>
      <c r="N8" s="45"/>
    </row>
    <row r="9" spans="1:14" s="100" customFormat="1" ht="13.5" x14ac:dyDescent="0.15">
      <c r="A9" s="810"/>
      <c r="B9" s="415" t="s">
        <v>690</v>
      </c>
      <c r="C9" s="422" t="s">
        <v>800</v>
      </c>
      <c r="D9" s="45" t="s">
        <v>976</v>
      </c>
      <c r="E9" s="45" t="s">
        <v>977</v>
      </c>
      <c r="F9" s="45"/>
      <c r="G9" s="45"/>
      <c r="H9" s="45"/>
      <c r="I9" s="45"/>
      <c r="J9" s="45"/>
      <c r="K9" s="45"/>
      <c r="L9" s="45"/>
      <c r="M9" s="45"/>
      <c r="N9" s="45"/>
    </row>
    <row r="10" spans="1:14" s="100" customFormat="1" ht="13.5" x14ac:dyDescent="0.15">
      <c r="A10" s="810"/>
      <c r="B10" s="421" t="s">
        <v>540</v>
      </c>
      <c r="C10" s="422" t="s">
        <v>433</v>
      </c>
      <c r="D10" s="45"/>
      <c r="E10" s="45"/>
      <c r="F10" s="45"/>
      <c r="G10" s="45"/>
      <c r="H10" s="45"/>
      <c r="I10" s="45"/>
      <c r="J10" s="45"/>
      <c r="K10" s="45"/>
      <c r="L10" s="45"/>
      <c r="M10" s="45"/>
      <c r="N10" s="45"/>
    </row>
    <row r="11" spans="1:14" s="19" customFormat="1" ht="13.5" x14ac:dyDescent="0.15">
      <c r="A11" s="810"/>
      <c r="B11" s="494" t="s">
        <v>541</v>
      </c>
      <c r="C11" s="422" t="s">
        <v>452</v>
      </c>
      <c r="D11" s="45" t="s">
        <v>453</v>
      </c>
      <c r="E11" s="45" t="s">
        <v>1093</v>
      </c>
      <c r="F11" s="45" t="s">
        <v>434</v>
      </c>
      <c r="G11" s="45" t="s">
        <v>683</v>
      </c>
      <c r="H11" s="45"/>
      <c r="I11" s="45"/>
      <c r="J11" s="45"/>
      <c r="K11" s="45"/>
      <c r="L11" s="45"/>
      <c r="M11" s="45"/>
      <c r="N11" s="45"/>
    </row>
    <row r="12" spans="1:14" s="19" customFormat="1" ht="13.5" x14ac:dyDescent="0.15">
      <c r="A12" s="810"/>
      <c r="B12" s="421" t="s">
        <v>542</v>
      </c>
      <c r="C12" s="422" t="s">
        <v>454</v>
      </c>
      <c r="D12" s="46"/>
      <c r="E12" s="45"/>
      <c r="F12" s="45"/>
      <c r="G12" s="45"/>
      <c r="H12" s="45"/>
      <c r="I12" s="45"/>
      <c r="J12" s="45"/>
      <c r="K12" s="80"/>
      <c r="L12" s="80"/>
      <c r="M12" s="80"/>
      <c r="N12" s="80"/>
    </row>
    <row r="13" spans="1:14" s="19" customFormat="1" ht="13.5" x14ac:dyDescent="0.15">
      <c r="A13" s="810"/>
      <c r="B13" s="418" t="s">
        <v>543</v>
      </c>
      <c r="C13" s="422" t="s">
        <v>801</v>
      </c>
      <c r="D13" s="45" t="s">
        <v>455</v>
      </c>
      <c r="E13" s="45" t="s">
        <v>988</v>
      </c>
      <c r="F13" s="45"/>
      <c r="G13" s="45"/>
      <c r="H13" s="45"/>
      <c r="I13" s="45"/>
      <c r="J13" s="45"/>
      <c r="K13" s="80"/>
      <c r="L13" s="80"/>
      <c r="M13" s="80"/>
      <c r="N13" s="80"/>
    </row>
    <row r="14" spans="1:14" s="19" customFormat="1" ht="13.5" x14ac:dyDescent="0.15">
      <c r="A14" s="810"/>
      <c r="B14" s="421" t="s">
        <v>544</v>
      </c>
      <c r="C14" s="422" t="s">
        <v>456</v>
      </c>
      <c r="D14" s="45" t="s">
        <v>435</v>
      </c>
      <c r="E14" s="45"/>
      <c r="F14" s="45"/>
      <c r="G14" s="45"/>
      <c r="H14" s="45"/>
      <c r="I14" s="45"/>
      <c r="J14" s="45"/>
      <c r="K14" s="80"/>
      <c r="L14" s="80"/>
      <c r="M14" s="80"/>
      <c r="N14" s="80"/>
    </row>
    <row r="15" spans="1:14" s="19" customFormat="1" ht="13.5" x14ac:dyDescent="0.15">
      <c r="A15" s="810"/>
      <c r="B15" s="421" t="s">
        <v>1127</v>
      </c>
      <c r="C15" s="422" t="s">
        <v>1128</v>
      </c>
      <c r="D15" s="45"/>
      <c r="E15" s="45"/>
      <c r="F15" s="45"/>
      <c r="G15" s="45"/>
      <c r="H15" s="45"/>
      <c r="I15" s="45"/>
      <c r="J15" s="45"/>
      <c r="K15" s="80"/>
      <c r="L15" s="80"/>
      <c r="M15" s="80"/>
      <c r="N15" s="80"/>
    </row>
    <row r="16" spans="1:14" s="19" customFormat="1" ht="27" x14ac:dyDescent="0.15">
      <c r="A16" s="810"/>
      <c r="B16" s="423" t="s">
        <v>545</v>
      </c>
      <c r="C16" s="424" t="s">
        <v>436</v>
      </c>
      <c r="D16" s="425" t="s">
        <v>437</v>
      </c>
      <c r="E16" s="425" t="s">
        <v>920</v>
      </c>
      <c r="F16" s="425" t="s">
        <v>457</v>
      </c>
      <c r="G16" s="425" t="s">
        <v>438</v>
      </c>
      <c r="H16" s="425" t="s">
        <v>802</v>
      </c>
      <c r="I16" s="425" t="s">
        <v>439</v>
      </c>
      <c r="J16" s="425" t="s">
        <v>440</v>
      </c>
      <c r="K16" s="425" t="s">
        <v>458</v>
      </c>
      <c r="L16" s="425" t="s">
        <v>921</v>
      </c>
      <c r="M16" s="80"/>
      <c r="N16" s="80"/>
    </row>
    <row r="17" spans="1:17" s="19" customFormat="1" ht="13.5" x14ac:dyDescent="0.15">
      <c r="A17" s="810"/>
      <c r="B17" s="421" t="s">
        <v>803</v>
      </c>
      <c r="C17" s="426" t="s">
        <v>441</v>
      </c>
      <c r="D17" s="419" t="s">
        <v>459</v>
      </c>
      <c r="E17" s="45" t="s">
        <v>995</v>
      </c>
      <c r="F17" s="45"/>
      <c r="G17" s="45"/>
      <c r="H17" s="45"/>
      <c r="I17" s="45"/>
      <c r="J17" s="45"/>
      <c r="K17" s="80"/>
      <c r="L17" s="80"/>
      <c r="M17" s="80"/>
      <c r="N17" s="80"/>
    </row>
    <row r="18" spans="1:17" s="19" customFormat="1" ht="40.5" x14ac:dyDescent="0.15">
      <c r="A18" s="810"/>
      <c r="B18" s="421" t="s">
        <v>546</v>
      </c>
      <c r="C18" s="426" t="s">
        <v>804</v>
      </c>
      <c r="D18" s="96" t="s">
        <v>460</v>
      </c>
      <c r="E18" s="96" t="s">
        <v>442</v>
      </c>
      <c r="F18" s="96" t="s">
        <v>443</v>
      </c>
      <c r="G18" s="96" t="s">
        <v>461</v>
      </c>
      <c r="H18" s="97" t="s">
        <v>444</v>
      </c>
      <c r="I18" s="97" t="s">
        <v>462</v>
      </c>
      <c r="J18" s="96" t="s">
        <v>445</v>
      </c>
      <c r="K18" s="80"/>
      <c r="L18" s="80"/>
      <c r="M18" s="80"/>
      <c r="N18" s="80"/>
    </row>
    <row r="19" spans="1:17" s="19" customFormat="1" ht="13.5" x14ac:dyDescent="0.15">
      <c r="A19" s="810"/>
      <c r="B19" s="418" t="s">
        <v>547</v>
      </c>
      <c r="C19" s="85" t="s">
        <v>463</v>
      </c>
      <c r="D19" s="77" t="s">
        <v>805</v>
      </c>
      <c r="E19" s="77" t="s">
        <v>464</v>
      </c>
      <c r="F19" s="77" t="s">
        <v>806</v>
      </c>
      <c r="G19" s="45"/>
      <c r="H19" s="45"/>
      <c r="I19" s="80"/>
      <c r="J19" s="80"/>
      <c r="K19" s="80"/>
      <c r="L19" s="80"/>
      <c r="M19" s="80"/>
      <c r="N19" s="80"/>
    </row>
    <row r="20" spans="1:17" s="19" customFormat="1" ht="13.5" x14ac:dyDescent="0.15">
      <c r="A20" s="810"/>
      <c r="B20" s="418" t="s">
        <v>548</v>
      </c>
      <c r="C20" s="85" t="s">
        <v>807</v>
      </c>
      <c r="D20" s="45" t="s">
        <v>996</v>
      </c>
      <c r="E20" s="45"/>
      <c r="F20" s="45"/>
      <c r="G20" s="45"/>
      <c r="H20" s="45"/>
      <c r="I20" s="45"/>
      <c r="J20" s="45"/>
      <c r="K20" s="80"/>
      <c r="L20" s="80"/>
      <c r="M20" s="80"/>
      <c r="N20" s="80"/>
    </row>
    <row r="21" spans="1:17" s="19" customFormat="1" ht="13.5" x14ac:dyDescent="0.15">
      <c r="A21" s="810"/>
      <c r="B21" s="418" t="s">
        <v>549</v>
      </c>
      <c r="C21" s="85" t="s">
        <v>465</v>
      </c>
      <c r="D21" s="77" t="s">
        <v>466</v>
      </c>
      <c r="E21" s="77" t="s">
        <v>467</v>
      </c>
      <c r="F21" s="77" t="s">
        <v>468</v>
      </c>
      <c r="G21" s="77" t="s">
        <v>469</v>
      </c>
      <c r="H21" s="77" t="s">
        <v>470</v>
      </c>
      <c r="I21" s="77" t="s">
        <v>446</v>
      </c>
      <c r="J21" s="77" t="s">
        <v>471</v>
      </c>
      <c r="K21" s="77" t="s">
        <v>472</v>
      </c>
      <c r="L21" s="77" t="s">
        <v>473</v>
      </c>
      <c r="M21" s="77" t="s">
        <v>474</v>
      </c>
      <c r="N21" s="77" t="s">
        <v>475</v>
      </c>
      <c r="O21" s="77" t="s">
        <v>997</v>
      </c>
      <c r="P21" s="77" t="s">
        <v>998</v>
      </c>
      <c r="Q21" s="77" t="s">
        <v>1068</v>
      </c>
    </row>
    <row r="22" spans="1:17" s="19" customFormat="1" ht="13.5" x14ac:dyDescent="0.15">
      <c r="A22" s="810"/>
      <c r="B22" s="418" t="s">
        <v>1094</v>
      </c>
      <c r="C22" s="85" t="s">
        <v>1095</v>
      </c>
      <c r="D22" s="77" t="s">
        <v>1096</v>
      </c>
      <c r="E22" s="77" t="s">
        <v>1097</v>
      </c>
      <c r="F22" s="77"/>
      <c r="G22" s="77"/>
      <c r="H22" s="77"/>
      <c r="I22" s="77"/>
      <c r="J22" s="77"/>
      <c r="K22" s="77"/>
      <c r="L22" s="77"/>
      <c r="M22" s="77"/>
      <c r="N22" s="77"/>
      <c r="O22" s="495"/>
      <c r="P22" s="495"/>
      <c r="Q22" s="495"/>
    </row>
    <row r="23" spans="1:17" s="19" customFormat="1" ht="13.5" x14ac:dyDescent="0.15">
      <c r="A23" s="810"/>
      <c r="B23" s="421" t="s">
        <v>550</v>
      </c>
      <c r="C23" s="85" t="s">
        <v>476</v>
      </c>
      <c r="D23" s="45"/>
      <c r="E23" s="45"/>
      <c r="F23" s="45"/>
      <c r="G23" s="45"/>
      <c r="H23" s="45"/>
      <c r="I23" s="45"/>
      <c r="J23" s="45"/>
      <c r="K23" s="80"/>
      <c r="L23" s="80"/>
      <c r="M23" s="80"/>
      <c r="N23" s="80"/>
    </row>
    <row r="24" spans="1:17" s="19" customFormat="1" x14ac:dyDescent="0.15">
      <c r="A24" s="810"/>
      <c r="B24" s="421" t="s">
        <v>551</v>
      </c>
      <c r="C24" s="85" t="s">
        <v>447</v>
      </c>
      <c r="D24" s="99"/>
      <c r="E24" s="99"/>
      <c r="F24" s="99"/>
      <c r="G24" s="99"/>
      <c r="H24" s="99"/>
      <c r="I24" s="99"/>
      <c r="J24" s="99"/>
      <c r="K24" s="101"/>
      <c r="L24" s="101"/>
      <c r="M24" s="101"/>
      <c r="N24" s="101"/>
    </row>
    <row r="25" spans="1:17" s="19" customFormat="1" ht="13.5" x14ac:dyDescent="0.15">
      <c r="A25" s="810"/>
      <c r="B25" s="415" t="s">
        <v>552</v>
      </c>
      <c r="C25" s="416" t="s">
        <v>477</v>
      </c>
      <c r="D25" s="45"/>
      <c r="E25" s="45"/>
      <c r="F25" s="45"/>
      <c r="G25" s="45"/>
      <c r="H25" s="45"/>
      <c r="I25" s="45"/>
      <c r="J25" s="45"/>
      <c r="K25" s="80"/>
      <c r="L25" s="80"/>
      <c r="M25" s="80"/>
      <c r="N25" s="80"/>
    </row>
    <row r="26" spans="1:17" s="19" customFormat="1" ht="13.5" x14ac:dyDescent="0.15">
      <c r="A26" s="810"/>
      <c r="B26" s="423" t="s">
        <v>691</v>
      </c>
      <c r="C26" s="417" t="s">
        <v>478</v>
      </c>
      <c r="E26" s="45"/>
      <c r="F26" s="45"/>
      <c r="G26" s="45"/>
      <c r="H26" s="45"/>
      <c r="I26" s="45"/>
      <c r="J26" s="45"/>
      <c r="K26" s="80"/>
      <c r="L26" s="80"/>
      <c r="M26" s="80"/>
      <c r="N26" s="80"/>
    </row>
    <row r="27" spans="1:17" s="19" customFormat="1" ht="13.5" x14ac:dyDescent="0.15">
      <c r="A27" s="810"/>
      <c r="B27" s="421" t="s">
        <v>553</v>
      </c>
      <c r="C27" s="422" t="s">
        <v>479</v>
      </c>
      <c r="D27" s="419" t="s">
        <v>480</v>
      </c>
      <c r="E27" s="419" t="s">
        <v>481</v>
      </c>
      <c r="F27" s="45"/>
      <c r="G27" s="45"/>
      <c r="H27" s="45"/>
      <c r="I27" s="45"/>
      <c r="J27" s="45"/>
      <c r="K27" s="80"/>
      <c r="L27" s="80"/>
      <c r="M27" s="80"/>
      <c r="N27" s="80"/>
    </row>
    <row r="28" spans="1:17" s="19" customFormat="1" ht="13.5" x14ac:dyDescent="0.15">
      <c r="A28" s="810"/>
      <c r="B28" s="415" t="s">
        <v>554</v>
      </c>
      <c r="C28" s="422" t="s">
        <v>482</v>
      </c>
      <c r="D28" s="45"/>
      <c r="E28" s="45"/>
      <c r="F28" s="45"/>
      <c r="G28" s="45"/>
      <c r="H28" s="45"/>
      <c r="I28" s="45"/>
      <c r="J28" s="45"/>
      <c r="K28" s="80"/>
      <c r="L28" s="80"/>
      <c r="M28" s="80"/>
      <c r="N28" s="80"/>
    </row>
    <row r="29" spans="1:17" s="19" customFormat="1" ht="13.5" x14ac:dyDescent="0.15">
      <c r="A29" s="810"/>
      <c r="B29" s="415" t="s">
        <v>555</v>
      </c>
      <c r="C29" s="422" t="s">
        <v>483</v>
      </c>
      <c r="D29" s="46"/>
      <c r="E29" s="45"/>
      <c r="F29" s="45"/>
      <c r="G29" s="45"/>
      <c r="H29" s="45"/>
      <c r="I29" s="45"/>
      <c r="J29" s="45"/>
      <c r="K29" s="80"/>
      <c r="L29" s="80"/>
      <c r="M29" s="80"/>
      <c r="N29" s="80"/>
    </row>
    <row r="30" spans="1:17" s="19" customFormat="1" x14ac:dyDescent="0.15">
      <c r="A30" s="810"/>
      <c r="B30" s="427" t="s">
        <v>556</v>
      </c>
      <c r="C30" s="109" t="s">
        <v>484</v>
      </c>
      <c r="D30" s="46"/>
      <c r="E30" s="45"/>
      <c r="F30" s="45"/>
      <c r="G30" s="45"/>
      <c r="H30" s="45"/>
      <c r="I30" s="45"/>
      <c r="J30" s="45"/>
      <c r="K30" s="80"/>
      <c r="L30" s="80"/>
      <c r="M30" s="80"/>
      <c r="N30" s="80"/>
    </row>
    <row r="31" spans="1:17" s="19" customFormat="1" ht="13.5" x14ac:dyDescent="0.15">
      <c r="A31" s="810"/>
      <c r="B31" s="421" t="s">
        <v>1067</v>
      </c>
      <c r="C31" s="85" t="s">
        <v>485</v>
      </c>
      <c r="D31" s="492" t="s">
        <v>1066</v>
      </c>
      <c r="E31" s="45"/>
      <c r="F31" s="45"/>
      <c r="G31" s="45"/>
      <c r="H31" s="45"/>
      <c r="I31" s="45"/>
      <c r="J31" s="45"/>
      <c r="K31" s="80"/>
      <c r="L31" s="80"/>
      <c r="M31" s="80"/>
      <c r="N31" s="80"/>
    </row>
    <row r="32" spans="1:17" s="19" customFormat="1" ht="13.5" x14ac:dyDescent="0.15">
      <c r="A32" s="810"/>
      <c r="B32" s="421" t="s">
        <v>557</v>
      </c>
      <c r="C32" s="110" t="s">
        <v>486</v>
      </c>
      <c r="D32" s="96" t="s">
        <v>487</v>
      </c>
      <c r="E32" s="45"/>
      <c r="F32" s="45"/>
      <c r="G32" s="45"/>
      <c r="H32" s="45"/>
      <c r="I32" s="45"/>
      <c r="J32" s="45"/>
      <c r="K32" s="80"/>
      <c r="L32" s="80"/>
      <c r="M32" s="80"/>
      <c r="N32" s="80"/>
    </row>
    <row r="33" spans="1:15" s="19" customFormat="1" ht="15" thickBot="1" x14ac:dyDescent="0.2">
      <c r="A33" s="811"/>
      <c r="B33" s="428" t="s">
        <v>558</v>
      </c>
      <c r="C33" s="85" t="s">
        <v>488</v>
      </c>
      <c r="D33" s="77" t="s">
        <v>489</v>
      </c>
      <c r="E33" s="77" t="s">
        <v>808</v>
      </c>
      <c r="F33" s="429" t="s">
        <v>490</v>
      </c>
      <c r="G33" s="77" t="s">
        <v>491</v>
      </c>
      <c r="H33" s="77" t="s">
        <v>492</v>
      </c>
      <c r="I33" s="77" t="s">
        <v>809</v>
      </c>
      <c r="J33" s="77" t="s">
        <v>810</v>
      </c>
      <c r="K33" s="77" t="s">
        <v>1099</v>
      </c>
      <c r="L33" s="77" t="s">
        <v>1098</v>
      </c>
      <c r="M33" s="441" t="s">
        <v>930</v>
      </c>
      <c r="N33" s="441" t="s">
        <v>931</v>
      </c>
      <c r="O33" s="80" t="s">
        <v>999</v>
      </c>
    </row>
    <row r="36" spans="1:15" ht="15" thickBot="1" x14ac:dyDescent="0.2">
      <c r="B36" s="18"/>
      <c r="C36" s="98"/>
    </row>
    <row r="37" spans="1:15" x14ac:dyDescent="0.15">
      <c r="A37" s="111" t="s">
        <v>116</v>
      </c>
      <c r="B37" s="112" t="s">
        <v>448</v>
      </c>
      <c r="C37" s="808" t="s">
        <v>3</v>
      </c>
      <c r="D37" s="812"/>
      <c r="E37" s="812"/>
      <c r="F37" s="812"/>
      <c r="G37" s="812"/>
      <c r="H37" s="812"/>
      <c r="I37" s="812"/>
      <c r="J37" s="812"/>
      <c r="K37" s="812"/>
      <c r="L37" s="812"/>
      <c r="M37" s="812"/>
      <c r="N37" s="812"/>
    </row>
    <row r="38" spans="1:15" x14ac:dyDescent="0.15">
      <c r="A38" s="813" t="s">
        <v>493</v>
      </c>
      <c r="B38" s="415" t="s">
        <v>1075</v>
      </c>
      <c r="C38" s="85" t="s">
        <v>822</v>
      </c>
      <c r="D38" s="77"/>
      <c r="E38" s="77"/>
      <c r="F38" s="103"/>
      <c r="G38" s="103"/>
      <c r="H38" s="103"/>
      <c r="I38" s="103"/>
      <c r="J38" s="103"/>
      <c r="K38" s="104"/>
      <c r="L38" s="104"/>
      <c r="M38" s="104"/>
      <c r="N38" s="104"/>
    </row>
    <row r="39" spans="1:15" x14ac:dyDescent="0.15">
      <c r="A39" s="813"/>
      <c r="B39" s="446" t="s">
        <v>827</v>
      </c>
      <c r="C39" s="450" t="s">
        <v>828</v>
      </c>
      <c r="D39" s="103"/>
      <c r="E39" s="103"/>
      <c r="F39" s="103"/>
      <c r="G39" s="103"/>
      <c r="H39" s="103"/>
      <c r="I39" s="103"/>
      <c r="J39" s="103"/>
      <c r="K39" s="104"/>
      <c r="L39" s="104"/>
      <c r="M39" s="104"/>
      <c r="N39" s="104"/>
    </row>
    <row r="40" spans="1:15" x14ac:dyDescent="0.15">
      <c r="A40" s="813"/>
      <c r="B40" s="421" t="s">
        <v>559</v>
      </c>
      <c r="C40" s="85" t="s">
        <v>823</v>
      </c>
      <c r="D40" s="77" t="s">
        <v>819</v>
      </c>
      <c r="E40" s="104"/>
      <c r="F40" s="104"/>
      <c r="G40" s="104"/>
      <c r="H40" s="104"/>
      <c r="I40" s="104"/>
      <c r="J40" s="104"/>
      <c r="K40" s="104"/>
      <c r="L40" s="104"/>
      <c r="M40" s="104"/>
      <c r="N40" s="104"/>
    </row>
    <row r="41" spans="1:15" x14ac:dyDescent="0.15">
      <c r="A41" s="813"/>
      <c r="B41" s="421" t="s">
        <v>824</v>
      </c>
      <c r="C41" s="85" t="s">
        <v>825</v>
      </c>
      <c r="D41" s="104"/>
      <c r="E41" s="104"/>
      <c r="F41" s="104"/>
      <c r="G41" s="104"/>
      <c r="H41" s="104"/>
      <c r="I41" s="104"/>
      <c r="J41" s="104"/>
      <c r="K41" s="104"/>
      <c r="L41" s="104"/>
      <c r="M41" s="104"/>
      <c r="N41" s="104"/>
    </row>
    <row r="42" spans="1:15" x14ac:dyDescent="0.15">
      <c r="A42" s="813"/>
      <c r="B42" s="421" t="s">
        <v>826</v>
      </c>
      <c r="C42" s="85" t="s">
        <v>494</v>
      </c>
      <c r="D42" s="104"/>
      <c r="E42" s="104"/>
      <c r="F42" s="104"/>
      <c r="G42" s="104"/>
      <c r="H42" s="104"/>
      <c r="I42" s="104"/>
      <c r="J42" s="104"/>
      <c r="K42" s="104"/>
      <c r="L42" s="104"/>
      <c r="M42" s="104"/>
      <c r="N42" s="104"/>
    </row>
    <row r="43" spans="1:15" x14ac:dyDescent="0.15">
      <c r="A43" s="813"/>
      <c r="B43" s="447" t="s">
        <v>932</v>
      </c>
      <c r="C43" s="442" t="s">
        <v>933</v>
      </c>
      <c r="D43" s="451" t="s">
        <v>934</v>
      </c>
      <c r="E43" s="103"/>
      <c r="F43" s="103"/>
      <c r="G43" s="103"/>
      <c r="H43" s="103"/>
      <c r="I43" s="103"/>
      <c r="J43" s="103"/>
      <c r="K43" s="104"/>
      <c r="L43" s="104"/>
      <c r="M43" s="104"/>
      <c r="N43" s="104"/>
    </row>
    <row r="44" spans="1:15" x14ac:dyDescent="0.15">
      <c r="A44" s="813"/>
      <c r="B44" s="415" t="s">
        <v>692</v>
      </c>
      <c r="C44" s="422" t="s">
        <v>495</v>
      </c>
      <c r="D44" s="103"/>
      <c r="E44" s="103"/>
      <c r="F44" s="103"/>
      <c r="G44" s="103"/>
      <c r="H44" s="103"/>
      <c r="I44" s="103"/>
      <c r="J44" s="103"/>
      <c r="K44" s="104"/>
      <c r="L44" s="104"/>
      <c r="M44" s="104"/>
      <c r="N44" s="104"/>
    </row>
    <row r="45" spans="1:15" x14ac:dyDescent="0.15">
      <c r="A45" s="813"/>
      <c r="B45" s="421" t="s">
        <v>560</v>
      </c>
      <c r="C45" s="422" t="s">
        <v>496</v>
      </c>
      <c r="D45" s="103"/>
      <c r="E45" s="103"/>
      <c r="F45" s="103"/>
      <c r="G45" s="103"/>
      <c r="H45" s="103"/>
      <c r="I45" s="103"/>
      <c r="J45" s="103"/>
      <c r="K45" s="104"/>
      <c r="L45" s="104"/>
      <c r="M45" s="104"/>
      <c r="N45" s="104"/>
    </row>
    <row r="46" spans="1:15" x14ac:dyDescent="0.15">
      <c r="A46" s="813"/>
      <c r="B46" s="421" t="s">
        <v>1132</v>
      </c>
      <c r="C46" s="422" t="s">
        <v>1129</v>
      </c>
      <c r="D46" s="103" t="s">
        <v>1130</v>
      </c>
      <c r="E46" s="103" t="s">
        <v>1131</v>
      </c>
      <c r="F46" s="103"/>
      <c r="G46" s="103"/>
      <c r="H46" s="103"/>
      <c r="I46" s="103"/>
      <c r="J46" s="103"/>
      <c r="K46" s="104"/>
      <c r="L46" s="104"/>
      <c r="M46" s="104"/>
      <c r="N46" s="104"/>
    </row>
    <row r="47" spans="1:15" x14ac:dyDescent="0.15">
      <c r="A47" s="813"/>
      <c r="B47" s="420" t="s">
        <v>561</v>
      </c>
      <c r="C47" s="85" t="s">
        <v>497</v>
      </c>
      <c r="D47" s="103"/>
      <c r="E47" s="103"/>
      <c r="F47" s="103"/>
      <c r="G47" s="103"/>
      <c r="H47" s="103"/>
      <c r="I47" s="103"/>
      <c r="J47" s="103"/>
      <c r="K47" s="104"/>
      <c r="L47" s="104"/>
      <c r="M47" s="104"/>
      <c r="N47" s="104"/>
    </row>
    <row r="48" spans="1:15" x14ac:dyDescent="0.15">
      <c r="A48" s="813"/>
      <c r="B48" s="415" t="s">
        <v>562</v>
      </c>
      <c r="C48" s="85" t="s">
        <v>498</v>
      </c>
      <c r="D48" s="77" t="s">
        <v>499</v>
      </c>
      <c r="E48" s="77"/>
      <c r="F48" s="77"/>
      <c r="G48" s="103"/>
      <c r="H48" s="103"/>
      <c r="I48" s="103"/>
      <c r="J48" s="103"/>
      <c r="K48" s="104"/>
      <c r="L48" s="104"/>
      <c r="M48" s="104"/>
      <c r="N48" s="104"/>
    </row>
    <row r="49" spans="1:14" x14ac:dyDescent="0.15">
      <c r="A49" s="813"/>
      <c r="B49" s="423" t="s">
        <v>563</v>
      </c>
      <c r="C49" s="85" t="s">
        <v>500</v>
      </c>
      <c r="D49" s="77" t="s">
        <v>501</v>
      </c>
      <c r="E49" s="77" t="s">
        <v>502</v>
      </c>
      <c r="F49" s="77" t="s">
        <v>503</v>
      </c>
      <c r="G49" s="95" t="s">
        <v>815</v>
      </c>
      <c r="H49" s="77" t="s">
        <v>504</v>
      </c>
      <c r="I49" s="77"/>
      <c r="J49" s="103"/>
      <c r="K49" s="104"/>
      <c r="L49" s="104"/>
      <c r="M49" s="104"/>
      <c r="N49" s="104"/>
    </row>
    <row r="50" spans="1:14" x14ac:dyDescent="0.15">
      <c r="A50" s="813"/>
      <c r="B50" s="423" t="s">
        <v>564</v>
      </c>
      <c r="C50" s="85" t="s">
        <v>505</v>
      </c>
      <c r="D50" s="103"/>
      <c r="E50" s="103"/>
      <c r="F50" s="103"/>
      <c r="G50" s="103"/>
      <c r="H50" s="103"/>
      <c r="I50" s="103"/>
      <c r="J50" s="103"/>
      <c r="K50" s="104"/>
      <c r="L50" s="104"/>
      <c r="M50" s="104"/>
      <c r="N50" s="104"/>
    </row>
    <row r="51" spans="1:14" x14ac:dyDescent="0.15">
      <c r="A51" s="813"/>
      <c r="B51" s="418" t="s">
        <v>565</v>
      </c>
      <c r="C51" s="85" t="s">
        <v>506</v>
      </c>
      <c r="D51" s="45" t="s">
        <v>507</v>
      </c>
      <c r="E51" s="103"/>
      <c r="F51" s="103"/>
      <c r="G51" s="103"/>
      <c r="H51" s="103"/>
      <c r="I51" s="103"/>
      <c r="J51" s="103"/>
      <c r="K51" s="104"/>
      <c r="L51" s="104"/>
      <c r="M51" s="104"/>
      <c r="N51" s="104"/>
    </row>
    <row r="52" spans="1:14" x14ac:dyDescent="0.15">
      <c r="A52" s="813"/>
      <c r="B52" s="415" t="s">
        <v>566</v>
      </c>
      <c r="C52" s="85" t="s">
        <v>508</v>
      </c>
      <c r="D52" s="103"/>
      <c r="E52" s="103"/>
      <c r="F52" s="103"/>
      <c r="G52" s="103"/>
      <c r="H52" s="103"/>
      <c r="I52" s="103"/>
      <c r="J52" s="103"/>
      <c r="K52" s="104"/>
      <c r="L52" s="104"/>
      <c r="M52" s="104"/>
      <c r="N52" s="104"/>
    </row>
    <row r="53" spans="1:14" x14ac:dyDescent="0.15">
      <c r="A53" s="813"/>
      <c r="B53" s="448" t="s">
        <v>816</v>
      </c>
      <c r="C53" s="443" t="s">
        <v>821</v>
      </c>
      <c r="D53" s="103"/>
      <c r="E53" s="103"/>
      <c r="F53" s="103"/>
      <c r="G53" s="103"/>
      <c r="H53" s="103"/>
      <c r="I53" s="103"/>
      <c r="J53" s="103"/>
      <c r="K53" s="104"/>
      <c r="L53" s="104"/>
      <c r="M53" s="104"/>
      <c r="N53" s="104"/>
    </row>
    <row r="54" spans="1:14" x14ac:dyDescent="0.15">
      <c r="A54" s="813"/>
      <c r="B54" s="448" t="s">
        <v>817</v>
      </c>
      <c r="C54" s="444" t="s">
        <v>818</v>
      </c>
      <c r="D54" s="103"/>
      <c r="E54" s="103"/>
      <c r="F54" s="103"/>
      <c r="G54" s="103"/>
      <c r="H54" s="103"/>
      <c r="I54" s="103"/>
      <c r="J54" s="103"/>
      <c r="K54" s="104"/>
      <c r="L54" s="104"/>
      <c r="M54" s="104"/>
      <c r="N54" s="104"/>
    </row>
    <row r="55" spans="1:14" x14ac:dyDescent="0.15">
      <c r="A55" s="813"/>
      <c r="B55" s="415" t="s">
        <v>567</v>
      </c>
      <c r="C55" s="85" t="s">
        <v>509</v>
      </c>
      <c r="D55" s="77" t="s">
        <v>989</v>
      </c>
      <c r="E55" s="103"/>
      <c r="F55" s="103"/>
      <c r="G55" s="103"/>
      <c r="H55" s="103"/>
      <c r="I55" s="103"/>
      <c r="J55" s="103"/>
      <c r="K55" s="104"/>
      <c r="L55" s="104"/>
      <c r="M55" s="104"/>
      <c r="N55" s="104"/>
    </row>
    <row r="56" spans="1:14" x14ac:dyDescent="0.15">
      <c r="A56" s="813"/>
      <c r="B56" s="449" t="s">
        <v>1000</v>
      </c>
      <c r="C56" s="445" t="s">
        <v>684</v>
      </c>
      <c r="D56" s="77"/>
      <c r="E56" s="103"/>
      <c r="F56" s="103"/>
      <c r="G56" s="103"/>
      <c r="H56" s="103"/>
      <c r="I56" s="103"/>
      <c r="J56" s="103"/>
      <c r="K56" s="104"/>
      <c r="L56" s="104"/>
      <c r="M56" s="104"/>
      <c r="N56" s="104"/>
    </row>
    <row r="57" spans="1:14" x14ac:dyDescent="0.15">
      <c r="A57" s="814"/>
      <c r="B57" s="421" t="s">
        <v>568</v>
      </c>
      <c r="C57" s="85" t="s">
        <v>510</v>
      </c>
      <c r="D57" s="103" t="s">
        <v>1001</v>
      </c>
      <c r="E57" s="103" t="s">
        <v>1002</v>
      </c>
      <c r="F57" s="103"/>
      <c r="G57" s="103"/>
      <c r="H57" s="103"/>
      <c r="I57" s="103"/>
      <c r="J57" s="103"/>
      <c r="K57" s="104"/>
      <c r="L57" s="104"/>
      <c r="M57" s="104"/>
      <c r="N57" s="104"/>
    </row>
    <row r="58" spans="1:14" ht="15" thickBot="1" x14ac:dyDescent="0.2">
      <c r="A58" s="815"/>
      <c r="B58" s="466"/>
      <c r="C58" s="85"/>
      <c r="D58" s="103"/>
      <c r="E58" s="103"/>
      <c r="F58" s="103"/>
      <c r="G58" s="103"/>
      <c r="H58" s="103"/>
      <c r="I58" s="103"/>
      <c r="J58" s="103"/>
      <c r="K58" s="104"/>
      <c r="L58" s="104"/>
      <c r="M58" s="104"/>
      <c r="N58" s="104"/>
    </row>
    <row r="59" spans="1:14" x14ac:dyDescent="0.15">
      <c r="A59" s="105"/>
    </row>
    <row r="61" spans="1:14" x14ac:dyDescent="0.15">
      <c r="B61" s="19"/>
      <c r="C61" s="19"/>
    </row>
    <row r="62" spans="1:14" ht="15" thickBot="1" x14ac:dyDescent="0.2">
      <c r="B62" s="19"/>
      <c r="C62" s="19"/>
    </row>
    <row r="63" spans="1:14" x14ac:dyDescent="0.15">
      <c r="A63" s="459" t="s">
        <v>116</v>
      </c>
      <c r="B63" s="452" t="s">
        <v>448</v>
      </c>
      <c r="C63" s="808" t="s">
        <v>3</v>
      </c>
      <c r="D63" s="812"/>
      <c r="E63" s="812"/>
      <c r="F63" s="812"/>
      <c r="G63" s="812"/>
      <c r="H63" s="812"/>
      <c r="I63" s="812"/>
      <c r="J63" s="812"/>
      <c r="K63" s="812"/>
      <c r="L63" s="812"/>
      <c r="M63" s="812"/>
      <c r="N63" s="812"/>
    </row>
    <row r="64" spans="1:14" x14ac:dyDescent="0.15">
      <c r="A64" s="802" t="s">
        <v>511</v>
      </c>
      <c r="B64" s="460" t="s">
        <v>1076</v>
      </c>
      <c r="C64" s="45" t="s">
        <v>846</v>
      </c>
      <c r="D64" s="45" t="s">
        <v>847</v>
      </c>
      <c r="E64" s="45"/>
      <c r="F64" s="103"/>
      <c r="G64" s="103"/>
      <c r="H64" s="103"/>
      <c r="I64" s="103"/>
      <c r="J64" s="103"/>
      <c r="K64" s="104"/>
      <c r="L64" s="104"/>
      <c r="M64" s="104"/>
      <c r="N64" s="104"/>
    </row>
    <row r="65" spans="1:15" x14ac:dyDescent="0.15">
      <c r="A65" s="803"/>
      <c r="B65" s="460" t="s">
        <v>848</v>
      </c>
      <c r="C65" s="85" t="s">
        <v>829</v>
      </c>
      <c r="D65" s="77" t="s">
        <v>830</v>
      </c>
      <c r="E65" s="103"/>
      <c r="F65" s="103"/>
      <c r="G65" s="103"/>
      <c r="H65" s="103"/>
      <c r="I65" s="103"/>
      <c r="J65" s="103"/>
      <c r="K65" s="104"/>
      <c r="L65" s="104"/>
      <c r="M65" s="104"/>
      <c r="N65" s="104"/>
    </row>
    <row r="66" spans="1:15" x14ac:dyDescent="0.15">
      <c r="A66" s="803"/>
      <c r="B66" s="461" t="s">
        <v>849</v>
      </c>
      <c r="C66" s="110" t="s">
        <v>850</v>
      </c>
      <c r="D66" s="96" t="s">
        <v>851</v>
      </c>
      <c r="E66" s="103"/>
      <c r="F66" s="103"/>
      <c r="G66" s="103"/>
      <c r="H66" s="103"/>
      <c r="I66" s="103"/>
      <c r="J66" s="103"/>
      <c r="K66" s="104"/>
      <c r="L66" s="104"/>
      <c r="M66" s="104"/>
      <c r="N66" s="104"/>
    </row>
    <row r="67" spans="1:15" x14ac:dyDescent="0.15">
      <c r="A67" s="803"/>
      <c r="B67" s="462" t="s">
        <v>569</v>
      </c>
      <c r="C67" s="422" t="s">
        <v>852</v>
      </c>
      <c r="D67" s="103"/>
      <c r="E67" s="103"/>
      <c r="F67" s="103"/>
      <c r="G67" s="103"/>
      <c r="H67" s="103"/>
      <c r="I67" s="103"/>
      <c r="J67" s="103"/>
      <c r="K67" s="104"/>
      <c r="L67" s="104"/>
      <c r="M67" s="104"/>
      <c r="N67" s="104"/>
    </row>
    <row r="68" spans="1:15" x14ac:dyDescent="0.15">
      <c r="A68" s="803"/>
      <c r="B68" s="461" t="s">
        <v>570</v>
      </c>
      <c r="C68" s="430" t="s">
        <v>853</v>
      </c>
      <c r="D68" s="75" t="s">
        <v>831</v>
      </c>
      <c r="E68" s="75" t="s">
        <v>832</v>
      </c>
      <c r="F68" s="75" t="s">
        <v>833</v>
      </c>
      <c r="G68" s="103"/>
      <c r="H68" s="103"/>
      <c r="I68" s="103"/>
      <c r="J68" s="103"/>
      <c r="K68" s="104"/>
      <c r="L68" s="104"/>
      <c r="M68" s="104"/>
      <c r="N68" s="104"/>
    </row>
    <row r="69" spans="1:15" x14ac:dyDescent="0.15">
      <c r="A69" s="803"/>
      <c r="B69" s="462" t="s">
        <v>571</v>
      </c>
      <c r="C69" s="422" t="s">
        <v>512</v>
      </c>
      <c r="D69" s="103"/>
      <c r="E69" s="103"/>
      <c r="F69" s="103"/>
      <c r="G69" s="103"/>
      <c r="H69" s="103"/>
      <c r="I69" s="103"/>
      <c r="J69" s="103"/>
      <c r="K69" s="104"/>
      <c r="L69" s="104"/>
      <c r="M69" s="104"/>
      <c r="N69" s="104"/>
    </row>
    <row r="70" spans="1:15" x14ac:dyDescent="0.15">
      <c r="A70" s="803"/>
      <c r="B70" s="462" t="s">
        <v>939</v>
      </c>
      <c r="C70" s="444" t="s">
        <v>936</v>
      </c>
      <c r="D70" s="451" t="s">
        <v>937</v>
      </c>
      <c r="E70" s="103"/>
      <c r="F70" s="103"/>
      <c r="G70" s="103"/>
      <c r="H70" s="103"/>
      <c r="I70" s="103"/>
      <c r="J70" s="103"/>
      <c r="K70" s="104"/>
      <c r="L70" s="104"/>
      <c r="M70" s="104"/>
      <c r="N70" s="104"/>
    </row>
    <row r="71" spans="1:15" x14ac:dyDescent="0.15">
      <c r="A71" s="803"/>
      <c r="B71" s="462" t="s">
        <v>834</v>
      </c>
      <c r="C71" s="106" t="s">
        <v>516</v>
      </c>
      <c r="D71" s="106" t="s">
        <v>517</v>
      </c>
      <c r="E71" s="106" t="s">
        <v>518</v>
      </c>
      <c r="F71" s="103" t="s">
        <v>1045</v>
      </c>
      <c r="G71" s="103" t="s">
        <v>1046</v>
      </c>
      <c r="H71" s="103" t="s">
        <v>1047</v>
      </c>
      <c r="I71" s="103"/>
      <c r="J71" s="103"/>
      <c r="K71" s="104"/>
      <c r="L71" s="104"/>
      <c r="M71" s="104"/>
      <c r="N71" s="104"/>
    </row>
    <row r="72" spans="1:15" x14ac:dyDescent="0.15">
      <c r="A72" s="803"/>
      <c r="B72" s="463" t="s">
        <v>693</v>
      </c>
      <c r="C72" s="113" t="s">
        <v>513</v>
      </c>
      <c r="D72" s="113" t="s">
        <v>514</v>
      </c>
      <c r="E72" s="103"/>
      <c r="F72" s="103"/>
      <c r="G72" s="103"/>
      <c r="H72" s="103"/>
      <c r="I72" s="103"/>
      <c r="J72" s="103"/>
      <c r="K72" s="104"/>
      <c r="L72" s="104"/>
      <c r="M72" s="104"/>
      <c r="N72" s="104"/>
    </row>
    <row r="73" spans="1:15" ht="27" x14ac:dyDescent="0.15">
      <c r="A73" s="803"/>
      <c r="B73" s="455" t="s">
        <v>854</v>
      </c>
      <c r="C73" s="416" t="s">
        <v>835</v>
      </c>
      <c r="D73" s="425" t="s">
        <v>836</v>
      </c>
      <c r="E73" s="239"/>
      <c r="F73" s="103"/>
      <c r="G73" s="103"/>
      <c r="H73" s="103"/>
      <c r="I73" s="103"/>
      <c r="J73" s="103"/>
      <c r="K73" s="104"/>
      <c r="L73" s="104"/>
      <c r="M73" s="104"/>
      <c r="N73" s="104"/>
    </row>
    <row r="74" spans="1:15" x14ac:dyDescent="0.15">
      <c r="A74" s="803"/>
      <c r="B74" s="456" t="s">
        <v>855</v>
      </c>
      <c r="C74" s="431" t="s">
        <v>837</v>
      </c>
      <c r="D74" s="103"/>
      <c r="E74" s="103"/>
      <c r="F74" s="103"/>
      <c r="G74" s="103"/>
      <c r="H74" s="103"/>
      <c r="I74" s="103"/>
      <c r="J74" s="103"/>
      <c r="K74" s="104"/>
      <c r="L74" s="104"/>
      <c r="M74" s="104"/>
      <c r="N74" s="104"/>
    </row>
    <row r="75" spans="1:15" x14ac:dyDescent="0.15">
      <c r="A75" s="803"/>
      <c r="B75" s="454" t="s">
        <v>856</v>
      </c>
      <c r="C75" s="431" t="s">
        <v>857</v>
      </c>
      <c r="D75" s="103"/>
      <c r="E75" s="103"/>
      <c r="F75" s="103"/>
      <c r="G75" s="103"/>
      <c r="H75" s="103"/>
      <c r="I75" s="103"/>
      <c r="J75" s="103"/>
      <c r="K75" s="104"/>
      <c r="L75" s="104"/>
      <c r="M75" s="104"/>
      <c r="N75" s="104"/>
    </row>
    <row r="76" spans="1:15" x14ac:dyDescent="0.15">
      <c r="A76" s="803"/>
      <c r="B76" s="457" t="s">
        <v>858</v>
      </c>
      <c r="C76" s="430" t="s">
        <v>859</v>
      </c>
      <c r="D76" s="75" t="s">
        <v>838</v>
      </c>
      <c r="E76" s="102" t="s">
        <v>1133</v>
      </c>
      <c r="F76" s="103"/>
      <c r="G76" s="103"/>
      <c r="H76" s="103"/>
      <c r="I76" s="103"/>
      <c r="J76" s="103"/>
      <c r="K76" s="104"/>
      <c r="L76" s="104"/>
      <c r="M76" s="104"/>
      <c r="N76" s="104"/>
    </row>
    <row r="77" spans="1:15" x14ac:dyDescent="0.15">
      <c r="A77" s="803"/>
      <c r="B77" s="464" t="s">
        <v>860</v>
      </c>
      <c r="C77" s="430" t="s">
        <v>515</v>
      </c>
      <c r="D77" s="430" t="s">
        <v>1003</v>
      </c>
      <c r="E77" s="75" t="s">
        <v>861</v>
      </c>
      <c r="F77" s="75" t="s">
        <v>862</v>
      </c>
      <c r="G77" s="103"/>
      <c r="H77" s="103"/>
      <c r="I77" s="103"/>
      <c r="J77" s="103"/>
      <c r="K77" s="103"/>
      <c r="L77" s="104"/>
      <c r="M77" s="104"/>
      <c r="N77" s="104"/>
      <c r="O77" s="104"/>
    </row>
    <row r="78" spans="1:15" x14ac:dyDescent="0.15">
      <c r="A78" s="803"/>
      <c r="B78" s="461" t="s">
        <v>839</v>
      </c>
      <c r="C78" s="416" t="s">
        <v>840</v>
      </c>
      <c r="D78" s="103" t="s">
        <v>1004</v>
      </c>
      <c r="E78" s="103" t="s">
        <v>1129</v>
      </c>
      <c r="F78" s="103" t="s">
        <v>1130</v>
      </c>
      <c r="G78" s="103" t="s">
        <v>1131</v>
      </c>
      <c r="H78" s="103"/>
      <c r="I78" s="103"/>
      <c r="J78" s="103"/>
      <c r="K78" s="104"/>
      <c r="L78" s="104"/>
      <c r="M78" s="104"/>
      <c r="N78" s="104"/>
    </row>
    <row r="79" spans="1:15" x14ac:dyDescent="0.15">
      <c r="A79" s="803"/>
      <c r="B79" s="461" t="s">
        <v>863</v>
      </c>
      <c r="C79" s="422" t="s">
        <v>841</v>
      </c>
      <c r="D79" s="103" t="s">
        <v>842</v>
      </c>
      <c r="E79" s="103"/>
      <c r="F79" s="103"/>
      <c r="G79" s="103"/>
      <c r="H79" s="103"/>
      <c r="I79" s="103"/>
      <c r="J79" s="103"/>
      <c r="K79" s="104"/>
      <c r="L79" s="104"/>
      <c r="M79" s="104"/>
      <c r="N79" s="104"/>
    </row>
    <row r="80" spans="1:15" x14ac:dyDescent="0.15">
      <c r="A80" s="803"/>
      <c r="B80" s="461" t="s">
        <v>572</v>
      </c>
      <c r="C80" s="430" t="s">
        <v>864</v>
      </c>
      <c r="D80" s="432"/>
      <c r="E80" s="432"/>
      <c r="F80" s="432"/>
      <c r="G80" s="432"/>
      <c r="H80" s="432"/>
      <c r="I80" s="103"/>
      <c r="J80" s="103"/>
      <c r="K80" s="104"/>
      <c r="L80" s="104"/>
      <c r="M80" s="104"/>
      <c r="N80" s="104"/>
    </row>
    <row r="81" spans="1:14" x14ac:dyDescent="0.15">
      <c r="A81" s="803"/>
      <c r="B81" s="460" t="s">
        <v>573</v>
      </c>
      <c r="C81" s="45" t="s">
        <v>843</v>
      </c>
      <c r="D81" s="45" t="s">
        <v>844</v>
      </c>
      <c r="E81" s="94" t="s">
        <v>865</v>
      </c>
      <c r="F81" s="45"/>
      <c r="G81" s="103"/>
      <c r="H81" s="103"/>
      <c r="I81" s="103"/>
      <c r="J81" s="103"/>
      <c r="K81" s="104"/>
      <c r="L81" s="104"/>
      <c r="M81" s="104"/>
      <c r="N81" s="104"/>
    </row>
    <row r="82" spans="1:14" x14ac:dyDescent="0.15">
      <c r="A82" s="803"/>
      <c r="B82" s="460" t="s">
        <v>866</v>
      </c>
      <c r="C82" s="422" t="s">
        <v>820</v>
      </c>
      <c r="D82" s="45" t="s">
        <v>867</v>
      </c>
      <c r="E82" s="45" t="s">
        <v>868</v>
      </c>
      <c r="F82" s="103"/>
      <c r="G82" s="103"/>
      <c r="H82" s="103"/>
      <c r="I82" s="103"/>
      <c r="J82" s="103"/>
      <c r="K82" s="104"/>
      <c r="L82" s="104"/>
      <c r="M82" s="104"/>
      <c r="N82" s="104"/>
    </row>
    <row r="83" spans="1:14" x14ac:dyDescent="0.15">
      <c r="A83" s="803"/>
      <c r="B83" s="460" t="s">
        <v>845</v>
      </c>
      <c r="C83" s="422" t="s">
        <v>869</v>
      </c>
      <c r="D83" s="45" t="s">
        <v>870</v>
      </c>
      <c r="E83" s="103" t="s">
        <v>1005</v>
      </c>
      <c r="F83" s="103"/>
      <c r="G83" s="103"/>
      <c r="H83" s="103"/>
      <c r="I83" s="103"/>
      <c r="J83" s="103"/>
      <c r="K83" s="104"/>
      <c r="L83" s="104"/>
      <c r="M83" s="104"/>
      <c r="N83" s="104"/>
    </row>
    <row r="84" spans="1:14" x14ac:dyDescent="0.15">
      <c r="A84" s="803"/>
      <c r="B84" s="453" t="s">
        <v>918</v>
      </c>
      <c r="C84" s="422" t="s">
        <v>871</v>
      </c>
      <c r="D84" s="103" t="s">
        <v>1006</v>
      </c>
      <c r="E84" s="103" t="s">
        <v>1007</v>
      </c>
      <c r="F84" s="103"/>
      <c r="G84" s="103"/>
      <c r="H84" s="103"/>
      <c r="I84" s="103"/>
      <c r="J84" s="103"/>
      <c r="K84" s="104"/>
      <c r="L84" s="104"/>
      <c r="M84" s="104"/>
      <c r="N84" s="104"/>
    </row>
    <row r="85" spans="1:14" x14ac:dyDescent="0.15">
      <c r="A85" s="803"/>
      <c r="B85" s="455" t="s">
        <v>1134</v>
      </c>
      <c r="C85" s="422" t="s">
        <v>1135</v>
      </c>
      <c r="D85" s="103"/>
      <c r="E85" s="103"/>
      <c r="F85" s="103"/>
      <c r="G85" s="103"/>
      <c r="H85" s="103"/>
      <c r="I85" s="103"/>
      <c r="J85" s="103"/>
      <c r="K85" s="104"/>
      <c r="L85" s="104"/>
      <c r="M85" s="104"/>
      <c r="N85" s="104"/>
    </row>
    <row r="86" spans="1:14" ht="14.25" customHeight="1" x14ac:dyDescent="0.15">
      <c r="A86" s="803"/>
      <c r="B86" s="457" t="s">
        <v>872</v>
      </c>
      <c r="C86" s="416" t="s">
        <v>873</v>
      </c>
      <c r="D86" s="103"/>
      <c r="E86" s="103"/>
      <c r="F86" s="103"/>
      <c r="G86" s="103"/>
      <c r="H86" s="103"/>
      <c r="I86" s="103"/>
      <c r="J86" s="103"/>
      <c r="K86" s="104"/>
      <c r="L86" s="104"/>
      <c r="M86" s="104"/>
      <c r="N86" s="104"/>
    </row>
    <row r="87" spans="1:14" x14ac:dyDescent="0.15">
      <c r="A87" s="803"/>
      <c r="B87" s="457" t="s">
        <v>874</v>
      </c>
      <c r="C87" s="433" t="s">
        <v>875</v>
      </c>
      <c r="D87" s="425" t="s">
        <v>876</v>
      </c>
      <c r="E87" s="107" t="s">
        <v>877</v>
      </c>
      <c r="F87" s="432" t="s">
        <v>878</v>
      </c>
      <c r="G87" s="103" t="s">
        <v>1008</v>
      </c>
      <c r="H87" s="103"/>
      <c r="I87" s="103"/>
      <c r="J87" s="103"/>
      <c r="K87" s="104"/>
      <c r="L87" s="104"/>
      <c r="M87" s="104"/>
      <c r="N87" s="104"/>
    </row>
    <row r="88" spans="1:14" ht="15" thickBot="1" x14ac:dyDescent="0.2">
      <c r="A88" s="806"/>
      <c r="B88" s="465" t="s">
        <v>879</v>
      </c>
      <c r="C88" s="416" t="s">
        <v>880</v>
      </c>
      <c r="D88" s="103" t="s">
        <v>990</v>
      </c>
      <c r="E88" s="103" t="s">
        <v>991</v>
      </c>
      <c r="F88" s="103"/>
      <c r="G88" s="103"/>
      <c r="H88" s="103"/>
      <c r="I88" s="103"/>
      <c r="J88" s="103"/>
      <c r="K88" s="104"/>
      <c r="L88" s="104"/>
      <c r="M88" s="104"/>
      <c r="N88" s="104"/>
    </row>
    <row r="91" spans="1:14" x14ac:dyDescent="0.15">
      <c r="B91" s="19"/>
      <c r="C91" s="19"/>
    </row>
    <row r="92" spans="1:14" ht="15" thickBot="1" x14ac:dyDescent="0.2">
      <c r="B92" s="19"/>
      <c r="C92" s="19"/>
    </row>
    <row r="93" spans="1:14" x14ac:dyDescent="0.15">
      <c r="A93" s="459" t="s">
        <v>116</v>
      </c>
      <c r="B93" s="452" t="s">
        <v>448</v>
      </c>
      <c r="C93" s="807" t="s">
        <v>3</v>
      </c>
      <c r="D93" s="807"/>
      <c r="E93" s="807"/>
      <c r="F93" s="807"/>
      <c r="G93" s="807"/>
      <c r="H93" s="807"/>
      <c r="I93" s="807"/>
      <c r="J93" s="807"/>
      <c r="K93" s="807"/>
      <c r="L93" s="807"/>
      <c r="M93" s="807"/>
      <c r="N93" s="808"/>
    </row>
    <row r="94" spans="1:14" x14ac:dyDescent="0.15">
      <c r="A94" s="802" t="s">
        <v>519</v>
      </c>
      <c r="B94" s="453" t="s">
        <v>669</v>
      </c>
      <c r="C94" s="433" t="s">
        <v>881</v>
      </c>
      <c r="D94" s="103"/>
      <c r="E94" s="103"/>
      <c r="F94" s="103"/>
      <c r="G94" s="103"/>
      <c r="H94" s="103"/>
      <c r="I94" s="103"/>
      <c r="J94" s="103"/>
      <c r="K94" s="104"/>
      <c r="L94" s="104"/>
      <c r="M94" s="104"/>
      <c r="N94" s="104"/>
    </row>
    <row r="95" spans="1:14" x14ac:dyDescent="0.15">
      <c r="A95" s="803"/>
      <c r="B95" s="453" t="s">
        <v>1042</v>
      </c>
      <c r="C95" s="433" t="s">
        <v>1043</v>
      </c>
      <c r="D95" s="103" t="s">
        <v>1044</v>
      </c>
      <c r="E95" s="103"/>
      <c r="F95" s="103"/>
      <c r="G95" s="103"/>
      <c r="H95" s="103"/>
      <c r="I95" s="103"/>
      <c r="J95" s="103"/>
      <c r="K95" s="104"/>
      <c r="L95" s="104"/>
      <c r="M95" s="104"/>
      <c r="N95" s="104"/>
    </row>
    <row r="96" spans="1:14" x14ac:dyDescent="0.15">
      <c r="A96" s="804"/>
      <c r="B96" s="454" t="s">
        <v>670</v>
      </c>
      <c r="C96" s="430" t="s">
        <v>882</v>
      </c>
      <c r="D96" s="75" t="s">
        <v>883</v>
      </c>
      <c r="E96" s="75" t="s">
        <v>520</v>
      </c>
      <c r="F96" s="75" t="s">
        <v>884</v>
      </c>
      <c r="G96" s="103"/>
      <c r="H96" s="103"/>
      <c r="I96" s="103"/>
      <c r="J96" s="103"/>
      <c r="K96" s="104"/>
      <c r="L96" s="104"/>
      <c r="M96" s="104"/>
      <c r="N96" s="104"/>
    </row>
    <row r="97" spans="1:15" x14ac:dyDescent="0.15">
      <c r="A97" s="804"/>
      <c r="B97" s="453" t="s">
        <v>671</v>
      </c>
      <c r="C97" s="422" t="s">
        <v>885</v>
      </c>
      <c r="D97" s="103"/>
      <c r="E97" s="103"/>
      <c r="F97" s="103"/>
      <c r="G97" s="103"/>
      <c r="H97" s="103"/>
      <c r="I97" s="103"/>
      <c r="J97" s="103"/>
      <c r="K97" s="104"/>
      <c r="L97" s="104"/>
      <c r="M97" s="104"/>
      <c r="N97" s="104"/>
    </row>
    <row r="98" spans="1:15" x14ac:dyDescent="0.15">
      <c r="A98" s="804"/>
      <c r="B98" s="453" t="s">
        <v>935</v>
      </c>
      <c r="C98" s="422" t="s">
        <v>938</v>
      </c>
      <c r="D98" s="103"/>
      <c r="E98" s="103"/>
      <c r="F98" s="103"/>
      <c r="G98" s="103"/>
      <c r="H98" s="103"/>
      <c r="I98" s="103"/>
      <c r="J98" s="103"/>
      <c r="K98" s="104"/>
      <c r="L98" s="104"/>
      <c r="M98" s="104"/>
      <c r="N98" s="104"/>
    </row>
    <row r="99" spans="1:15" x14ac:dyDescent="0.15">
      <c r="A99" s="804"/>
      <c r="B99" s="455" t="s">
        <v>672</v>
      </c>
      <c r="C99" s="416" t="s">
        <v>886</v>
      </c>
      <c r="D99" s="417" t="s">
        <v>887</v>
      </c>
      <c r="E99" s="417" t="s">
        <v>902</v>
      </c>
      <c r="F99" s="103" t="s">
        <v>888</v>
      </c>
      <c r="G99" s="103"/>
      <c r="H99" s="103"/>
      <c r="I99" s="103"/>
      <c r="J99" s="103"/>
      <c r="K99" s="104"/>
      <c r="L99" s="104"/>
      <c r="M99" s="104"/>
      <c r="N99" s="104"/>
    </row>
    <row r="100" spans="1:15" x14ac:dyDescent="0.15">
      <c r="A100" s="804"/>
      <c r="B100" s="456" t="s">
        <v>673</v>
      </c>
      <c r="C100" s="431" t="s">
        <v>521</v>
      </c>
      <c r="D100" s="61" t="s">
        <v>522</v>
      </c>
      <c r="E100" s="103"/>
      <c r="F100" s="103"/>
      <c r="G100" s="103"/>
      <c r="H100" s="103"/>
      <c r="I100" s="103"/>
      <c r="J100" s="103"/>
      <c r="K100" s="104"/>
      <c r="L100" s="104"/>
      <c r="M100" s="104"/>
      <c r="N100" s="104"/>
    </row>
    <row r="101" spans="1:15" x14ac:dyDescent="0.15">
      <c r="A101" s="804"/>
      <c r="B101" s="457" t="s">
        <v>674</v>
      </c>
      <c r="C101" s="75" t="s">
        <v>889</v>
      </c>
      <c r="D101" s="75"/>
      <c r="E101" s="103"/>
      <c r="F101" s="103"/>
      <c r="G101" s="103"/>
      <c r="H101" s="103"/>
      <c r="I101" s="103"/>
      <c r="J101" s="103"/>
      <c r="K101" s="104"/>
      <c r="L101" s="104"/>
      <c r="M101" s="104"/>
      <c r="N101" s="104"/>
    </row>
    <row r="102" spans="1:15" ht="14.25" customHeight="1" x14ac:dyDescent="0.15">
      <c r="A102" s="804"/>
      <c r="B102" s="455" t="s">
        <v>675</v>
      </c>
      <c r="C102" s="430" t="s">
        <v>523</v>
      </c>
      <c r="D102" s="75" t="s">
        <v>890</v>
      </c>
      <c r="E102" s="103"/>
      <c r="F102" s="103"/>
      <c r="G102" s="103"/>
      <c r="H102" s="103"/>
      <c r="I102" s="103"/>
      <c r="J102" s="103"/>
      <c r="K102" s="104"/>
      <c r="L102" s="104"/>
      <c r="M102" s="104"/>
      <c r="N102" s="104"/>
    </row>
    <row r="103" spans="1:15" ht="27" x14ac:dyDescent="0.15">
      <c r="A103" s="804"/>
      <c r="B103" s="457" t="s">
        <v>676</v>
      </c>
      <c r="C103" s="430" t="s">
        <v>891</v>
      </c>
      <c r="D103" s="75" t="s">
        <v>524</v>
      </c>
      <c r="E103" s="75" t="s">
        <v>892</v>
      </c>
      <c r="F103" s="75" t="s">
        <v>525</v>
      </c>
      <c r="G103" s="75" t="s">
        <v>893</v>
      </c>
      <c r="H103" s="75" t="s">
        <v>894</v>
      </c>
      <c r="I103" s="75" t="s">
        <v>895</v>
      </c>
      <c r="J103" s="75" t="s">
        <v>896</v>
      </c>
      <c r="K103" s="75" t="s">
        <v>897</v>
      </c>
      <c r="L103" s="104"/>
      <c r="M103" s="104"/>
      <c r="N103" s="104"/>
    </row>
    <row r="104" spans="1:15" x14ac:dyDescent="0.15">
      <c r="A104" s="804"/>
      <c r="B104" s="455" t="s">
        <v>677</v>
      </c>
      <c r="C104" s="85" t="s">
        <v>526</v>
      </c>
      <c r="D104" s="77" t="s">
        <v>527</v>
      </c>
      <c r="E104" s="77" t="s">
        <v>528</v>
      </c>
      <c r="F104" s="77" t="s">
        <v>903</v>
      </c>
      <c r="G104" s="77" t="s">
        <v>898</v>
      </c>
      <c r="H104" s="103"/>
      <c r="I104" s="103"/>
      <c r="J104" s="103"/>
      <c r="K104" s="104"/>
      <c r="L104" s="104"/>
      <c r="M104" s="104"/>
      <c r="N104" s="104"/>
    </row>
    <row r="105" spans="1:15" x14ac:dyDescent="0.15">
      <c r="A105" s="804"/>
      <c r="B105" s="453" t="s">
        <v>678</v>
      </c>
      <c r="C105" s="422" t="s">
        <v>899</v>
      </c>
      <c r="D105" s="103"/>
      <c r="E105" s="103"/>
      <c r="F105" s="103"/>
      <c r="G105" s="103"/>
      <c r="H105" s="103"/>
      <c r="I105" s="103"/>
      <c r="J105" s="103"/>
      <c r="K105" s="104"/>
      <c r="L105" s="104"/>
      <c r="M105" s="104"/>
      <c r="N105" s="104"/>
    </row>
    <row r="106" spans="1:15" ht="15" thickBot="1" x14ac:dyDescent="0.2">
      <c r="A106" s="805"/>
      <c r="B106" s="458" t="s">
        <v>679</v>
      </c>
      <c r="C106" s="424" t="s">
        <v>1125</v>
      </c>
      <c r="D106" s="424" t="s">
        <v>1077</v>
      </c>
      <c r="E106" s="432" t="s">
        <v>900</v>
      </c>
      <c r="F106" s="432" t="s">
        <v>901</v>
      </c>
      <c r="G106" s="103"/>
      <c r="H106" s="103"/>
      <c r="I106" s="103"/>
      <c r="J106" s="103"/>
      <c r="K106" s="103"/>
      <c r="L106" s="104"/>
      <c r="M106" s="104"/>
      <c r="N106" s="104"/>
      <c r="O106" s="104"/>
    </row>
    <row r="108" spans="1:15" x14ac:dyDescent="0.15">
      <c r="B108" s="57" t="s">
        <v>529</v>
      </c>
    </row>
    <row r="109" spans="1:15" x14ac:dyDescent="0.15">
      <c r="B109" s="108"/>
    </row>
    <row r="110" spans="1:15" x14ac:dyDescent="0.15">
      <c r="B110" s="80" t="s">
        <v>530</v>
      </c>
    </row>
    <row r="111" spans="1:15" x14ac:dyDescent="0.15">
      <c r="B111" s="103" t="s">
        <v>531</v>
      </c>
    </row>
    <row r="112" spans="1:15" x14ac:dyDescent="0.15">
      <c r="B112" s="103" t="s">
        <v>532</v>
      </c>
    </row>
    <row r="113" spans="2:2" x14ac:dyDescent="0.15">
      <c r="B113" s="103" t="s">
        <v>533</v>
      </c>
    </row>
  </sheetData>
  <mergeCells count="8">
    <mergeCell ref="A94:A106"/>
    <mergeCell ref="A64:A88"/>
    <mergeCell ref="C93:N93"/>
    <mergeCell ref="C1:N1"/>
    <mergeCell ref="A2:A33"/>
    <mergeCell ref="C37:N37"/>
    <mergeCell ref="A38:A58"/>
    <mergeCell ref="C63:N63"/>
  </mergeCells>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244</vt:i4>
      </vt:variant>
    </vt:vector>
  </HeadingPairs>
  <TitlesOfParts>
    <vt:vector size="255" baseType="lpstr">
      <vt:lpstr>助成事業申請書</vt:lpstr>
      <vt:lpstr>導入内訳書、誓約書</vt:lpstr>
      <vt:lpstr>トラック協会使用</vt:lpstr>
      <vt:lpstr>導入一覧表1</vt:lpstr>
      <vt:lpstr>助成事業実績報告書</vt:lpstr>
      <vt:lpstr>決定通知書</vt:lpstr>
      <vt:lpstr>環境対応車一覧</vt:lpstr>
      <vt:lpstr>安全装置対象機器一覧</vt:lpstr>
      <vt:lpstr>ドライブレコーダー対象機器</vt:lpstr>
      <vt:lpstr>EMS対象機器</vt:lpstr>
      <vt:lpstr>アイドリング</vt:lpstr>
      <vt:lpstr>ＣＢＣ_後方</vt:lpstr>
      <vt:lpstr>CBC_側方</vt:lpstr>
      <vt:lpstr>CENTLESS_EMS</vt:lpstr>
      <vt:lpstr>DR_区分</vt:lpstr>
      <vt:lpstr>DR区分</vt:lpstr>
      <vt:lpstr>DTEGジャパン_標準</vt:lpstr>
      <vt:lpstr>GO_簡易</vt:lpstr>
      <vt:lpstr>HS_THERMO_冷房</vt:lpstr>
      <vt:lpstr>INBYTE_簡易</vt:lpstr>
      <vt:lpstr>INBYTE_後方</vt:lpstr>
      <vt:lpstr>INBYTE_側方</vt:lpstr>
      <vt:lpstr>INBYTE_標準</vt:lpstr>
      <vt:lpstr>ITSグリッド_EMS</vt:lpstr>
      <vt:lpstr>ＩＴＳグリッド_簡易</vt:lpstr>
      <vt:lpstr>ITSグリッド_連携</vt:lpstr>
      <vt:lpstr>JK_TECH_簡易</vt:lpstr>
      <vt:lpstr>JK_TECH_標準</vt:lpstr>
      <vt:lpstr>MKS_Y01</vt:lpstr>
      <vt:lpstr>MSネット_簡易</vt:lpstr>
      <vt:lpstr>Nauto_Japan_簡易</vt:lpstr>
      <vt:lpstr>NautoJapan_後付</vt:lpstr>
      <vt:lpstr>NH_Technology_簡易</vt:lpstr>
      <vt:lpstr>NPシステム開発_EMS</vt:lpstr>
      <vt:lpstr>ＮＰシステム開発_一体</vt:lpstr>
      <vt:lpstr>ＮＰシステム開発_簡易</vt:lpstr>
      <vt:lpstr>ＮＰシステム開発_連携</vt:lpstr>
      <vt:lpstr>ORLACO_後方</vt:lpstr>
      <vt:lpstr>ORLACO_側方</vt:lpstr>
      <vt:lpstr>'導入内訳書、誓約書'!Print_Area</vt:lpstr>
      <vt:lpstr>TCI_後方</vt:lpstr>
      <vt:lpstr>TCL_簡易</vt:lpstr>
      <vt:lpstr>ＵＤトラックス</vt:lpstr>
      <vt:lpstr>UDトラックス_クーラー</vt:lpstr>
      <vt:lpstr>UDトラックス_後方</vt:lpstr>
      <vt:lpstr>UDトラックス_側方</vt:lpstr>
      <vt:lpstr>アース電機_後方</vt:lpstr>
      <vt:lpstr>アース電機_側方</vt:lpstr>
      <vt:lpstr>アールアンドピー_後方</vt:lpstr>
      <vt:lpstr>アールアンドピー_側方</vt:lpstr>
      <vt:lpstr>アイ・シー・エル_標準</vt:lpstr>
      <vt:lpstr>アイ・シー・エル_冷房</vt:lpstr>
      <vt:lpstr>アイ・シー・エル_連携</vt:lpstr>
      <vt:lpstr>あきば商会_EMS</vt:lpstr>
      <vt:lpstr>あきば商会_一体</vt:lpstr>
      <vt:lpstr>アクシス_連携</vt:lpstr>
      <vt:lpstr>アグレクション_後方</vt:lpstr>
      <vt:lpstr>アグレクション_側方</vt:lpstr>
      <vt:lpstr>アサヒリサーチ_標準</vt:lpstr>
      <vt:lpstr>アポロ技研_EMS</vt:lpstr>
      <vt:lpstr>アルファ・デポ_簡易</vt:lpstr>
      <vt:lpstr>アルファ・デポ_後方</vt:lpstr>
      <vt:lpstr>アルファ・デポ_側方</vt:lpstr>
      <vt:lpstr>イーテック_簡易</vt:lpstr>
      <vt:lpstr>イーテック_後付</vt:lpstr>
      <vt:lpstr>いすゞA_S_標準</vt:lpstr>
      <vt:lpstr>いすゞA_S_連携</vt:lpstr>
      <vt:lpstr>いすゞAｱﾝﾄﾞS_冷房</vt:lpstr>
      <vt:lpstr>いすゞ自動車</vt:lpstr>
      <vt:lpstr>いすゞ自動車_EMS</vt:lpstr>
      <vt:lpstr>いすゞ自動車_クーラー</vt:lpstr>
      <vt:lpstr>いすゞ自動車_一体</vt:lpstr>
      <vt:lpstr>いすゞ自動車_側方</vt:lpstr>
      <vt:lpstr>ｲﾝﾀｰﾛｯｸ</vt:lpstr>
      <vt:lpstr>ウィンズ・テクノロジー・ジャパン_簡易</vt:lpstr>
      <vt:lpstr>ウィンズ・テクノロジー・ジャパン_後方</vt:lpstr>
      <vt:lpstr>ウィンズ・テクノロジー・ジャパン_側方</vt:lpstr>
      <vt:lpstr>ウィンズ・テクノロジー・ジャパン_標準</vt:lpstr>
      <vt:lpstr>エアヒーター</vt:lpstr>
      <vt:lpstr>エコモット_簡易</vt:lpstr>
      <vt:lpstr>エバスペヒャーミクニクライメットコントロールシステムズ_ヒーター</vt:lpstr>
      <vt:lpstr>エバスペヒャーミクニクライメットコントロールシステムズ_冷房</vt:lpstr>
      <vt:lpstr>エフ・アール・シー_簡易</vt:lpstr>
      <vt:lpstr>エフ・アール・シー_後方</vt:lpstr>
      <vt:lpstr>エフ・アール・シー_側方</vt:lpstr>
      <vt:lpstr>エムモビリティ_一体</vt:lpstr>
      <vt:lpstr>エムモビリティ_簡易</vt:lpstr>
      <vt:lpstr>エムモビリティ_連携</vt:lpstr>
      <vt:lpstr>カーメイト_簡易</vt:lpstr>
      <vt:lpstr>キャストレード_後方</vt:lpstr>
      <vt:lpstr>クラリオン_EMS</vt:lpstr>
      <vt:lpstr>クラリオン_後方</vt:lpstr>
      <vt:lpstr>クラリオン_側方</vt:lpstr>
      <vt:lpstr>クラリオンセールスアンドマーケティング_一体</vt:lpstr>
      <vt:lpstr>クラリオンライフサイクルソリューションズ_簡易</vt:lpstr>
      <vt:lpstr>クロコアートファクトリー_ヒーター</vt:lpstr>
      <vt:lpstr>コシダテック_後方</vt:lpstr>
      <vt:lpstr>コシダテック_側方</vt:lpstr>
      <vt:lpstr>コムテック_簡易</vt:lpstr>
      <vt:lpstr>ジェットイノウエ_簡易</vt:lpstr>
      <vt:lpstr>ジェットイノウエ_後方</vt:lpstr>
      <vt:lpstr>ジェットイノウエ_側方</vt:lpstr>
      <vt:lpstr>システック_EMS</vt:lpstr>
      <vt:lpstr>ジャパン・トゥエンティワン_後付</vt:lpstr>
      <vt:lpstr>シルバーアイ_簡易</vt:lpstr>
      <vt:lpstr>シルバーアイ_後方</vt:lpstr>
      <vt:lpstr>シルバーアイ_側方</vt:lpstr>
      <vt:lpstr>シルバーアイ_標準</vt:lpstr>
      <vt:lpstr>シンクウェアジャパン_後方</vt:lpstr>
      <vt:lpstr>シンクウェアジャパン_側方</vt:lpstr>
      <vt:lpstr>スカニアジャパン_後方</vt:lpstr>
      <vt:lpstr>スカニアジャパン_側方</vt:lpstr>
      <vt:lpstr>スカニアジャパン_冷房</vt:lpstr>
      <vt:lpstr>スティーラージャパン_側方</vt:lpstr>
      <vt:lpstr>スマートバリュー</vt:lpstr>
      <vt:lpstr>スマートバリュー_簡易</vt:lpstr>
      <vt:lpstr>セルスター工業_簡易</vt:lpstr>
      <vt:lpstr>ソーアップ_毛布</vt:lpstr>
      <vt:lpstr>データ・テック_EMS</vt:lpstr>
      <vt:lpstr>データ・テック_一体</vt:lpstr>
      <vt:lpstr>データ・テック_連携</vt:lpstr>
      <vt:lpstr>データトロン_EMS</vt:lpstr>
      <vt:lpstr>テクノホライゾン_ファインフィットデザインカンパニー_連携</vt:lpstr>
      <vt:lpstr>テクノホライゾンファインフィットデザインカンパニー_EMS</vt:lpstr>
      <vt:lpstr>テクノホライゾンファインフィットデザインカンパニー_標準</vt:lpstr>
      <vt:lpstr>デルタツーリング_後付</vt:lpstr>
      <vt:lpstr>デンソー_EMS</vt:lpstr>
      <vt:lpstr>デンソー_クーラー</vt:lpstr>
      <vt:lpstr>デンソー_一体</vt:lpstr>
      <vt:lpstr>デンソー_毛布</vt:lpstr>
      <vt:lpstr>デンソー_連携</vt:lpstr>
      <vt:lpstr>デンソーセールス_連携</vt:lpstr>
      <vt:lpstr>デンソーソリューション_後付</vt:lpstr>
      <vt:lpstr>デンソーソリューション_冷房</vt:lpstr>
      <vt:lpstr>デンソーテン_EMS</vt:lpstr>
      <vt:lpstr>デンソーテン_一体</vt:lpstr>
      <vt:lpstr>デンソーテン_標準</vt:lpstr>
      <vt:lpstr>デンソーテン_連携</vt:lpstr>
      <vt:lpstr>ドコマップジャパン_連携</vt:lpstr>
      <vt:lpstr>トコムス_簡易</vt:lpstr>
      <vt:lpstr>ドコモ・システムズ_連携</vt:lpstr>
      <vt:lpstr>トム通信工業_標準</vt:lpstr>
      <vt:lpstr>トム通信工業_連携</vt:lpstr>
      <vt:lpstr>トヨタ自動車</vt:lpstr>
      <vt:lpstr>ドライブ・カメラ_連携</vt:lpstr>
      <vt:lpstr>ドリームメーカー</vt:lpstr>
      <vt:lpstr>トワード_EMS</vt:lpstr>
      <vt:lpstr>トワード_簡易</vt:lpstr>
      <vt:lpstr>ナブアシスト_EMS</vt:lpstr>
      <vt:lpstr>ネクストリンク</vt:lpstr>
      <vt:lpstr>ノーティス_簡易</vt:lpstr>
      <vt:lpstr>ノーティス_標準</vt:lpstr>
      <vt:lpstr>ノーティス_連携</vt:lpstr>
      <vt:lpstr>パーマンコーポレーション_後方</vt:lpstr>
      <vt:lpstr>パーマンコーポレーション_側方</vt:lpstr>
      <vt:lpstr>パイオニア_標準</vt:lpstr>
      <vt:lpstr>パイオニア_連携</vt:lpstr>
      <vt:lpstr>パイオニア販売_EMS</vt:lpstr>
      <vt:lpstr>ビューテック_簡易</vt:lpstr>
      <vt:lpstr>ビューテック_後付</vt:lpstr>
      <vt:lpstr>ビューテック_標準</vt:lpstr>
      <vt:lpstr>ビューテック_連携</vt:lpstr>
      <vt:lpstr>プロスタッフ_毛布</vt:lpstr>
      <vt:lpstr>ベバストサーモアンドコンフォートジャパン_ヒーター</vt:lpstr>
      <vt:lpstr>ベバストサーモアンドコンフォートジャパン_冷房</vt:lpstr>
      <vt:lpstr>ボルボ</vt:lpstr>
      <vt:lpstr>ホワイトハウス_冷房</vt:lpstr>
      <vt:lpstr>ミヤマ_EMS</vt:lpstr>
      <vt:lpstr>メルコモビリティーソリューションズ_後方</vt:lpstr>
      <vt:lpstr>メルコモビリティーソリューションズ_側方</vt:lpstr>
      <vt:lpstr>メルコモビリティーソリューションズ_標準</vt:lpstr>
      <vt:lpstr>メルモ_EMS</vt:lpstr>
      <vt:lpstr>メルモ_連携</vt:lpstr>
      <vt:lpstr>モバイルクリエイト_簡易</vt:lpstr>
      <vt:lpstr>モバイルリンク_一体</vt:lpstr>
      <vt:lpstr>ユピテル_簡易</vt:lpstr>
      <vt:lpstr>ユピテル_標準</vt:lpstr>
      <vt:lpstr>ヨシオ_毛布</vt:lpstr>
      <vt:lpstr>導入一覧表1!リスト</vt:lpstr>
      <vt:lpstr>'導入内訳書、誓約書'!リスト</vt:lpstr>
      <vt:lpstr>リスト</vt:lpstr>
      <vt:lpstr>レゾナント・システムズ</vt:lpstr>
      <vt:lpstr>ワーテックス_EMS</vt:lpstr>
      <vt:lpstr>ワーテックス_簡易</vt:lpstr>
      <vt:lpstr>ワーテックス_後方</vt:lpstr>
      <vt:lpstr>ワーテックス_側方</vt:lpstr>
      <vt:lpstr>ワーテックス_標準</vt:lpstr>
      <vt:lpstr>ワーテックス_毛布</vt:lpstr>
      <vt:lpstr>ワーテックス_連携</vt:lpstr>
      <vt:lpstr>一体型</vt:lpstr>
      <vt:lpstr>運行管理連携型</vt:lpstr>
      <vt:lpstr>沖電気工業_EMS</vt:lpstr>
      <vt:lpstr>温水式ヒーター</vt:lpstr>
      <vt:lpstr>簡易型</vt:lpstr>
      <vt:lpstr>後付安全装置</vt:lpstr>
      <vt:lpstr>後方</vt:lpstr>
      <vt:lpstr>光英システム_EMS</vt:lpstr>
      <vt:lpstr>三菱ふそう</vt:lpstr>
      <vt:lpstr>三菱ふそう_クーラー</vt:lpstr>
      <vt:lpstr>三菱ふそう_トラック・バス_EMS</vt:lpstr>
      <vt:lpstr>三菱ふそう_ヒーター</vt:lpstr>
      <vt:lpstr>三菱電機_後方</vt:lpstr>
      <vt:lpstr>三菱電機_側方</vt:lpstr>
      <vt:lpstr>市光工業_後方</vt:lpstr>
      <vt:lpstr>市光工業_側方</vt:lpstr>
      <vt:lpstr>市光工業_標準</vt:lpstr>
      <vt:lpstr>市光工業_連携</vt:lpstr>
      <vt:lpstr>車載バッテリー式冷房装置</vt:lpstr>
      <vt:lpstr>秋田県貿易</vt:lpstr>
      <vt:lpstr>青木製作所_簡易</vt:lpstr>
      <vt:lpstr>側方</vt:lpstr>
      <vt:lpstr>側方衝突</vt:lpstr>
      <vt:lpstr>太陽工業_冷房</vt:lpstr>
      <vt:lpstr>辰巳屋興業_簡易</vt:lpstr>
      <vt:lpstr>辰巳屋興業_後方</vt:lpstr>
      <vt:lpstr>辰巳屋興業_側方</vt:lpstr>
      <vt:lpstr>蓄冷式クーラー</vt:lpstr>
      <vt:lpstr>槌屋ヤック_後方</vt:lpstr>
      <vt:lpstr>槌屋ヤック_側方</vt:lpstr>
      <vt:lpstr>電気式毛布</vt:lpstr>
      <vt:lpstr>東海クラリオン_一体</vt:lpstr>
      <vt:lpstr>東海クラリオン_後付</vt:lpstr>
      <vt:lpstr>東海クラリオン_後方</vt:lpstr>
      <vt:lpstr>東海クラリオン_側方衝突</vt:lpstr>
      <vt:lpstr>東海クラリオン_標準</vt:lpstr>
      <vt:lpstr>東海クラリオン_連携</vt:lpstr>
      <vt:lpstr>東海電子_インター</vt:lpstr>
      <vt:lpstr>日米電子_EMS</vt:lpstr>
      <vt:lpstr>日本ヴューテック_簡易</vt:lpstr>
      <vt:lpstr>日本ヴューテック_後方</vt:lpstr>
      <vt:lpstr>日本ヴューテック_側方</vt:lpstr>
      <vt:lpstr>日本ヴューテック_標準</vt:lpstr>
      <vt:lpstr>日本セラミック</vt:lpstr>
      <vt:lpstr>日本鋭明技術_標準</vt:lpstr>
      <vt:lpstr>日本低炭素開発_EMS</vt:lpstr>
      <vt:lpstr>日本電気_連携</vt:lpstr>
      <vt:lpstr>日野自動車</vt:lpstr>
      <vt:lpstr>日野自動車_EMS</vt:lpstr>
      <vt:lpstr>日野自動車_クーラー</vt:lpstr>
      <vt:lpstr>日野自動車_ヒーター</vt:lpstr>
      <vt:lpstr>日野自動車_後付</vt:lpstr>
      <vt:lpstr>日野自動車_後方</vt:lpstr>
      <vt:lpstr>日野自動車_側方</vt:lpstr>
      <vt:lpstr>日立製作所_後付</vt:lpstr>
      <vt:lpstr>標準型</vt:lpstr>
      <vt:lpstr>富士ソフト_EMS</vt:lpstr>
      <vt:lpstr>富士通_EMS</vt:lpstr>
      <vt:lpstr>富士通_トランストロン製_EMS</vt:lpstr>
      <vt:lpstr>富士通_トランストロン製_一体</vt:lpstr>
      <vt:lpstr>富士通_トランストロン製_連携</vt:lpstr>
      <vt:lpstr>富士通_一体</vt:lpstr>
      <vt:lpstr>名鉄交通商事</vt:lpstr>
      <vt:lpstr>矢崎エナジーシステム_EMS</vt:lpstr>
      <vt:lpstr>矢崎エナジーシステム_一体</vt:lpstr>
      <vt:lpstr>矢崎エナジーシステム_連携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hoshino</dc:creator>
  <cp:lastModifiedBy>user</cp:lastModifiedBy>
  <cp:lastPrinted>2024-04-05T07:05:14Z</cp:lastPrinted>
  <dcterms:created xsi:type="dcterms:W3CDTF">2006-02-02T01:54:25Z</dcterms:created>
  <dcterms:modified xsi:type="dcterms:W3CDTF">2024-05-01T05:44:48Z</dcterms:modified>
</cp:coreProperties>
</file>